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l\Desktop\Crasheja\HiilineutraaliTeollisuus\Cleantech-selvitys\"/>
    </mc:Choice>
  </mc:AlternateContent>
  <workbookProtection workbookAlgorithmName="SHA-512" workbookHashValue="EOBa7RR23Ps9g6rY0W8ztZYSd0LSU1O20C7TgOFnJFJTQnR6kiGKy+Yyc3OAZ6XLWJX2v5wUHiVAdWD1IFRKSA==" workbookSaltValue="4eXnLx/ZadDBYbSCbVPNOA==" workbookSpinCount="100000" lockStructure="1"/>
  <bookViews>
    <workbookView xWindow="0" yWindow="0" windowWidth="17256" windowHeight="7920" tabRatio="822"/>
  </bookViews>
  <sheets>
    <sheet name="Yleiset parametrit" sheetId="1" r:id="rId1"/>
    <sheet name="Energiantuotanto" sheetId="3" r:id="rId2"/>
    <sheet name="Energiantuotannon polttoaineet" sheetId="4" r:id="rId3"/>
    <sheet name="Varastointi" sheetId="5" r:id="rId4"/>
    <sheet name="Energiatehokkuus" sheetId="6" r:id="rId5"/>
    <sheet name="Liikenne" sheetId="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4" i="2" l="1"/>
  <c r="H254" i="2" s="1"/>
  <c r="E254" i="2"/>
  <c r="G254" i="2" s="1"/>
  <c r="H76" i="1"/>
  <c r="G76" i="1"/>
  <c r="F76" i="1"/>
  <c r="E76" i="1"/>
  <c r="D76" i="1"/>
  <c r="C76" i="1"/>
  <c r="H75" i="1"/>
  <c r="G75" i="1"/>
  <c r="F75" i="1"/>
  <c r="E75" i="1"/>
  <c r="D75" i="1"/>
  <c r="C75" i="1"/>
  <c r="B76" i="1"/>
  <c r="B75" i="1"/>
  <c r="H74" i="1"/>
  <c r="G74" i="1"/>
  <c r="F74" i="1"/>
  <c r="E74" i="1"/>
  <c r="D74" i="1"/>
  <c r="C74" i="1"/>
  <c r="B74" i="1"/>
  <c r="H80" i="1"/>
  <c r="G80" i="1"/>
  <c r="F80" i="1"/>
  <c r="E80" i="1"/>
  <c r="D80" i="1"/>
  <c r="C80" i="1"/>
  <c r="B80" i="1"/>
  <c r="H59" i="1"/>
  <c r="G59" i="1"/>
  <c r="F59" i="1"/>
  <c r="E59" i="1"/>
  <c r="D59" i="1"/>
  <c r="C59" i="1"/>
  <c r="B59" i="1"/>
  <c r="H130" i="1"/>
  <c r="G130" i="1"/>
  <c r="F130" i="1"/>
  <c r="E130" i="1"/>
  <c r="D130" i="1"/>
  <c r="C130" i="1"/>
  <c r="B130" i="1"/>
  <c r="B38" i="1"/>
  <c r="B40" i="1"/>
  <c r="C40" i="1" s="1"/>
  <c r="D40" i="1" s="1"/>
  <c r="E40" i="1" s="1"/>
  <c r="F40" i="1" s="1"/>
  <c r="G40" i="1" s="1"/>
  <c r="H40" i="1" s="1"/>
  <c r="H63" i="1"/>
  <c r="G63" i="1"/>
  <c r="F63" i="1"/>
  <c r="E63" i="1"/>
  <c r="D63" i="1"/>
  <c r="C63" i="1"/>
  <c r="B63" i="1"/>
  <c r="B17" i="1"/>
  <c r="H53" i="1"/>
  <c r="G53" i="1"/>
  <c r="F53" i="1"/>
  <c r="E53" i="1"/>
  <c r="D53" i="1"/>
  <c r="C53" i="1"/>
  <c r="B53" i="1"/>
  <c r="C20" i="1"/>
  <c r="D20" i="1"/>
  <c r="E20" i="1"/>
  <c r="F20" i="1"/>
  <c r="G20" i="1"/>
  <c r="H20" i="1"/>
  <c r="B20" i="1"/>
  <c r="C18" i="1"/>
  <c r="D18" i="1"/>
  <c r="E18" i="1"/>
  <c r="F18" i="1"/>
  <c r="G18" i="1"/>
  <c r="H18" i="1"/>
  <c r="C13" i="1"/>
  <c r="D13" i="1"/>
  <c r="E13" i="1"/>
  <c r="F13" i="1"/>
  <c r="G13" i="1"/>
  <c r="H13" i="1"/>
  <c r="B13" i="1"/>
  <c r="C15" i="1"/>
  <c r="D15" i="1"/>
  <c r="E15" i="1"/>
  <c r="F15" i="1"/>
  <c r="G15" i="1"/>
  <c r="H15" i="1"/>
  <c r="B15" i="1"/>
  <c r="C17" i="1"/>
  <c r="D17" i="1"/>
  <c r="E17" i="1"/>
  <c r="F17" i="1"/>
  <c r="G17" i="1"/>
  <c r="H17" i="1"/>
  <c r="C110" i="1"/>
  <c r="D110" i="1"/>
  <c r="E110" i="1"/>
  <c r="F110" i="1"/>
  <c r="G110" i="1"/>
  <c r="H110" i="1"/>
  <c r="B110" i="1"/>
  <c r="C121" i="1"/>
  <c r="D121" i="1"/>
  <c r="E121" i="1"/>
  <c r="F121" i="1"/>
  <c r="G121" i="1"/>
  <c r="H121" i="1"/>
  <c r="B121" i="1"/>
  <c r="B18" i="1"/>
  <c r="H43" i="1"/>
  <c r="G43" i="1"/>
  <c r="F43" i="1"/>
  <c r="E43" i="1"/>
  <c r="D43" i="1"/>
  <c r="C43" i="1"/>
  <c r="B43" i="1"/>
  <c r="H41" i="1"/>
  <c r="G41" i="1"/>
  <c r="F41" i="1"/>
  <c r="E41" i="1"/>
  <c r="D41" i="1"/>
  <c r="C41" i="1"/>
  <c r="B41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<sst xmlns="http://schemas.openxmlformats.org/spreadsheetml/2006/main" count="3782" uniqueCount="1098">
  <si>
    <t>Nykytila</t>
  </si>
  <si>
    <t>Sininen skenaario</t>
  </si>
  <si>
    <t>Harmaa skenaario</t>
  </si>
  <si>
    <t>Yksikkö</t>
  </si>
  <si>
    <t>Lähde</t>
  </si>
  <si>
    <t>Verot 2015:</t>
  </si>
  <si>
    <t>Alv</t>
  </si>
  <si>
    <t>%</t>
  </si>
  <si>
    <t>Verohallinto</t>
  </si>
  <si>
    <t>Yhteisövero</t>
  </si>
  <si>
    <t>VM</t>
  </si>
  <si>
    <t>Valtion osuus yhteisöveron tuotosta</t>
  </si>
  <si>
    <t>Kunnan (ja seurakuntien) osuus yhteisöveron tuotosta</t>
  </si>
  <si>
    <t>Pääomatulovero</t>
  </si>
  <si>
    <t>Keskimääräinen valtion tuloveroaste</t>
  </si>
  <si>
    <t>Veronmaksajat</t>
  </si>
  <si>
    <t>Keskimääräinen kunnallisveroaste</t>
  </si>
  <si>
    <t>EUR/MWh</t>
  </si>
  <si>
    <t>Tulli</t>
  </si>
  <si>
    <t>EUR/l</t>
  </si>
  <si>
    <t xml:space="preserve">Valmistevero, polttoturve </t>
  </si>
  <si>
    <t>Valmistevero, kevyt polttoöljy (rikitön)</t>
  </si>
  <si>
    <t xml:space="preserve">Valmistevero, raskas polttoöljy </t>
  </si>
  <si>
    <t>Valmistevero, maakaasu</t>
  </si>
  <si>
    <t>Valmistevero, maakaasu (alennettu vero CHP-tuotannolle - huom. lisäksi CHP-tuotannossa vero kohdistetaan kulutukseen luovutetulle lämmölle kerrottuna 0,9:lla)</t>
  </si>
  <si>
    <t>Valmistevero, kivihiili</t>
  </si>
  <si>
    <t>Valmistevero, kivihiili (alennettu vero CHP-tuotannolle - huom. lisäksi CHP-tuotannossa vero kohdistetaan kulutukseen luovutetulle lämmölle kerrottuna 0,9:lla)</t>
  </si>
  <si>
    <t>Palkat:</t>
  </si>
  <si>
    <t>EUR/v</t>
  </si>
  <si>
    <t>Tilastokeskus</t>
  </si>
  <si>
    <t>Palkan sivukulut, kerroin</t>
  </si>
  <si>
    <t>Yrittäjät.fi palkkalaskuri</t>
  </si>
  <si>
    <t>Polttoainekuljetusten henkilöstökustannusten osuus</t>
  </si>
  <si>
    <t>Gaian arvio Tilastokeskuksen ja Öljyalan keskusliiton tietojen pohjalta</t>
  </si>
  <si>
    <t>Hinnat (alv 0):</t>
  </si>
  <si>
    <t>Dieselin hinta kuluttajille</t>
  </si>
  <si>
    <t>Tilastokeskus, keskiarvo Q1-Q3/2014</t>
  </si>
  <si>
    <t>Bensiinin hinta kuluttajille</t>
  </si>
  <si>
    <t>Dieselin ja bensiinin verottomasta hinnasta keskimäärin Suomeen jäävä osuus</t>
  </si>
  <si>
    <t>Gaia / Öljyalan keskusliitto</t>
  </si>
  <si>
    <t>EUR/kg</t>
  </si>
  <si>
    <t>Nykyisten forward-hintojen taso 2020-luvulle</t>
  </si>
  <si>
    <t>Sähkönhinta.fi, tyyppikäyttäjien L1 ja K2 keskiarvo 2014</t>
  </si>
  <si>
    <t>Sähköenergian hinta kunnalle ja työpaikoille (ilman veroja ja siirtoa)</t>
  </si>
  <si>
    <t>Gaian arvio</t>
  </si>
  <si>
    <t>Sähkön käytöstä kotimaista tuotantoa</t>
  </si>
  <si>
    <t>Sähkön käytöstä ulkomaista tuotantoa</t>
  </si>
  <si>
    <t>Biomassan (metsähake) hinta käyttöpaikalla (ilman veroja)</t>
  </si>
  <si>
    <t>Laskettu perustuen hintaeroon Gasumin kaasutankkausasemilla huomioiden myös erot valmisteverotuksessa</t>
  </si>
  <si>
    <t>Pääoman kustannus omistajalle / reaalikorko (yksityishenkilö)</t>
  </si>
  <si>
    <t>Pääoman kustannus omistajalle / reaalikorko (kunta)</t>
  </si>
  <si>
    <t>Pääoman kustannus omistajalle / reaalikorko (yritys)</t>
  </si>
  <si>
    <t>Kannattavuus, sähkölaitteiden valmistaja</t>
  </si>
  <si>
    <t>Tilastokeskus 2013</t>
  </si>
  <si>
    <t>Kannattavuus, koneiden ja laitteiden huolto</t>
  </si>
  <si>
    <t>Kannattavuus, sähkönmyyjä</t>
  </si>
  <si>
    <t>Kannattavuus, vesilaitos</t>
  </si>
  <si>
    <t>Kannattavuus, polttoainetoimittaja</t>
  </si>
  <si>
    <t>Kannattavuus, biokaasun toimittaja (jakelijan toimittaja)</t>
  </si>
  <si>
    <t>Kannattavuus, peltobiomassan toimittaja</t>
  </si>
  <si>
    <t>Wasted-Europe's untapped resource</t>
  </si>
  <si>
    <t>Kannattavuus, metsäbiomassan toimittaja</t>
  </si>
  <si>
    <t>Turpeen tuotantoketjun työllistävyys</t>
  </si>
  <si>
    <t>Pellervon taloudellinen tutkimuslaitos</t>
  </si>
  <si>
    <t>Biokaasun tuotantoketjun työllistävyys</t>
  </si>
  <si>
    <t>Kevyen polttoöljyn jakeluketjun työllistävyys</t>
  </si>
  <si>
    <t>Bensiini</t>
  </si>
  <si>
    <t>kWh/l</t>
  </si>
  <si>
    <t>Tilastokeskus, Energiatilasto 2013</t>
  </si>
  <si>
    <t>Diesel</t>
  </si>
  <si>
    <t>Vety</t>
  </si>
  <si>
    <t>kWh/kg</t>
  </si>
  <si>
    <t>Biometaani</t>
  </si>
  <si>
    <t>Annex III,the Renewable Energy Directive (Directive 2009/28/EC)</t>
  </si>
  <si>
    <t>Bioetanoli</t>
  </si>
  <si>
    <t>Sähkö, keskimääräinen päästö</t>
  </si>
  <si>
    <t>Sähkö, marginaalituotannon päästö</t>
  </si>
  <si>
    <t>gCO2/l</t>
  </si>
  <si>
    <t>Tilastokeskus, Polttoaineluokitus 2014</t>
  </si>
  <si>
    <t>gCO2ekv/l</t>
  </si>
  <si>
    <t>gCO2ekv/kg</t>
  </si>
  <si>
    <t>EUR/t</t>
  </si>
  <si>
    <t>EUR/MW</t>
  </si>
  <si>
    <t>Sähkön tukkumarkkinahinta (ilman sähköveroa ja alv)</t>
  </si>
  <si>
    <t>Pientuotannon vastaanottajan marginaali</t>
  </si>
  <si>
    <t>Kevyen polttoöljyn maailmanmarkkinahinta</t>
  </si>
  <si>
    <t>Thompson Reuters</t>
  </si>
  <si>
    <t>Arvio Gasum vuosikertomus 2013 perusteella</t>
  </si>
  <si>
    <t>Päästöoikeuden hinta</t>
  </si>
  <si>
    <t>Gasum, 26.11.2014</t>
  </si>
  <si>
    <t>Kannattavuus, sähkön tuottaja</t>
  </si>
  <si>
    <t>Kannattavuus, sähkön siirtoyhtiö</t>
  </si>
  <si>
    <t>Kannattavuus, kaukolämpölaitos (tulos ennen veroja)</t>
  </si>
  <si>
    <t>Kannattavuus, teknologiatoimittaja (tulos ennen veroja)</t>
  </si>
  <si>
    <t>Gaia 2014</t>
  </si>
  <si>
    <t>Muut:</t>
  </si>
  <si>
    <t>Vaihtokurssi USD/EUR</t>
  </si>
  <si>
    <r>
      <t>tCO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/MWh</t>
    </r>
  </si>
  <si>
    <t>Tilastokeskus 2014</t>
  </si>
  <si>
    <t>Energiateollisuus, 2015</t>
  </si>
  <si>
    <t>USD/EUR</t>
  </si>
  <si>
    <t>Kaukolämpö</t>
  </si>
  <si>
    <t>MWh</t>
  </si>
  <si>
    <t>Öljy</t>
  </si>
  <si>
    <t>Kivihiili</t>
  </si>
  <si>
    <t>Kaasu</t>
  </si>
  <si>
    <t>Puu</t>
  </si>
  <si>
    <t>Turve</t>
  </si>
  <si>
    <t>Muu</t>
  </si>
  <si>
    <t>EUR</t>
  </si>
  <si>
    <t>MWh/t</t>
  </si>
  <si>
    <t>t/m3</t>
  </si>
  <si>
    <t>MWh/m3</t>
  </si>
  <si>
    <t>Kotimaisen polttoaineen toimitusketju: voitto, osuus käyttöpaikkakustannuksesta sisältäen puun/turpeen myyntitulot</t>
  </si>
  <si>
    <t>Kotimaisen polttoaineen toimitusketju: koneet ja kalusto osuus käyttöpaikkakustannuksesta</t>
  </si>
  <si>
    <t>Kotimaisen polttoaineen toimitusketju: diesel-polttoaineiden osuus käyttöpaikkakustannuksesta</t>
  </si>
  <si>
    <t>Kotimaisen polttoaineen toimitusketju: työllistävyys</t>
  </si>
  <si>
    <t>Investoinnin kotimaisuusaste</t>
  </si>
  <si>
    <t>Keskimääräinen kokonaisansio (sisältäen palkan sivukulut)</t>
  </si>
  <si>
    <t>Energiasisällöt:</t>
  </si>
  <si>
    <t>Päästökertoimet (käytön aikainen päästö):</t>
  </si>
  <si>
    <t>Työllistävyys - energiantuotantoon liittyviä työllisyystietoja lisäksi otsikon "Energiantuotanto" alla:</t>
  </si>
  <si>
    <t>Energiantuotanto:</t>
  </si>
  <si>
    <t>YLEISET PARAMETRIT</t>
  </si>
  <si>
    <t>Suomen Kuntaliitto, Kuntien tulo- ja kiinteistöveroprosentit 2015</t>
  </si>
  <si>
    <t>Sähkövero (veroluokka I)</t>
  </si>
  <si>
    <t>Valmistevero, diesel</t>
  </si>
  <si>
    <t>Valmistevero, moottoribensiini</t>
  </si>
  <si>
    <t>Valmistevero, kaukolämpö keskimäärin</t>
  </si>
  <si>
    <t>Valmistevero, kevyt polttoöljy</t>
  </si>
  <si>
    <t>Valmistevero, biokaasu</t>
  </si>
  <si>
    <t>Kiinteistövero, vesivoima</t>
  </si>
  <si>
    <t>Kiinteistövero, tuulivoima</t>
  </si>
  <si>
    <t>Sähkönhinta.fi, tätä käytetään mm. kunnille ja työpaikoille</t>
  </si>
  <si>
    <t>Sähkönhinta.fi</t>
  </si>
  <si>
    <t>Laskentaoletus</t>
  </si>
  <si>
    <t>Kevyt polttoöljy</t>
  </si>
  <si>
    <t>Kevyt polttoöljy, tiheys</t>
  </si>
  <si>
    <t>Ympäristöministeriö 2006. Ympäristöministeriön moniste 166. Sähkölämmitysveron toteuttamiskelpoisuus Suomessa.</t>
  </si>
  <si>
    <t>Raskas polttoöljy</t>
  </si>
  <si>
    <t>Maakaasu</t>
  </si>
  <si>
    <t>Kaukolämpö keskimäärin</t>
  </si>
  <si>
    <t>Biodiesel</t>
  </si>
  <si>
    <t>Kiinteistöveroaste, yleinen, Suomi keskimäärin</t>
  </si>
  <si>
    <t>Valmistevero, vety liikennekäyttöön</t>
  </si>
  <si>
    <t>Turpeen hinta käyttöpaikalla (ilman veroja)</t>
  </si>
  <si>
    <t>Uraanin hinta käyttöpaikalla (ilman veroja)</t>
  </si>
  <si>
    <t>Biokaasun  hinta käyttöpaikalla (ilman veroja)</t>
  </si>
  <si>
    <t>Kannattavuus, kevyen polttoöljyn jakeluketju</t>
  </si>
  <si>
    <t>Kannattavuus, kaasun siirto</t>
  </si>
  <si>
    <t>Nord Pool Spot, vuodet 2001-2013</t>
  </si>
  <si>
    <t>Sähkön hintaero kysyntäjoustolle</t>
  </si>
  <si>
    <t>Motiva</t>
  </si>
  <si>
    <t>Keltainen skenaario</t>
  </si>
  <si>
    <t>Päivä- ja yösähkön hintaero keskimäärin</t>
  </si>
  <si>
    <t>Nord Pool Spot</t>
  </si>
  <si>
    <t>Uusien laitosten lukumäärä</t>
  </si>
  <si>
    <t>kpl</t>
  </si>
  <si>
    <t>Uusien laitosten keskimääräinen teho</t>
  </si>
  <si>
    <t>MW</t>
  </si>
  <si>
    <t>Uusien laitosten keskimääräinen huipunkäyttöaika</t>
  </si>
  <si>
    <t>h</t>
  </si>
  <si>
    <t>Pumppuvoimaloiden tuottama sähkö vuodessa</t>
  </si>
  <si>
    <t>Sähköstä sähköksi hyötysuhde</t>
  </si>
  <si>
    <t>Pumppaukseen kuluva sähkö</t>
  </si>
  <si>
    <t>Investointikustannus / teho</t>
  </si>
  <si>
    <t xml:space="preserve">MEUR/MW </t>
  </si>
  <si>
    <t>http://www.irena.org/DocumentDownloads/Publications/IRENA-ETSAP%20Tech%20Brief%20E18%20Electricity-Storage.pdf</t>
  </si>
  <si>
    <t>Investointikustannus</t>
  </si>
  <si>
    <t>http://yle.fi/uutiset/pumppuvoimala_ei_uhkaa_kilpisjarvea/7289858</t>
  </si>
  <si>
    <t>Henkilöstökulujen osuus investointikustannuksesta</t>
  </si>
  <si>
    <t>Arvio</t>
  </si>
  <si>
    <t>Laitoksen teknistaloudellinen käyttöikä</t>
  </si>
  <si>
    <t>vuotta</t>
  </si>
  <si>
    <t>Käyttö- ja kunnossapitokustannus (per purettu sähkö)</t>
  </si>
  <si>
    <t>Käyttö- ja kunnossapidon ja asennuksen kotimaisuusaste</t>
  </si>
  <si>
    <t>Henkilöstökulujen osuus käyttö- ja kunnossapitokustannuksesta</t>
  </si>
  <si>
    <t>Pientalojen lukumäärä Suomessa</t>
  </si>
  <si>
    <t>Osuus pientaloista, joihin tulee PV + akku</t>
  </si>
  <si>
    <t>Akkujen lukumäärä</t>
  </si>
  <si>
    <t>Yhden akun kapasiteetti</t>
  </si>
  <si>
    <t>kWh</t>
  </si>
  <si>
    <t>Uusien yksikköjen yhteisteho</t>
  </si>
  <si>
    <t>Uusien yksikköjen kapasiteetti yhteensä</t>
  </si>
  <si>
    <t>Keskimääräinen syklimäärä vuodessa</t>
  </si>
  <si>
    <t>sykliä/v</t>
  </si>
  <si>
    <t>Akuista purettu energia vuodessa</t>
  </si>
  <si>
    <t>MWh/v</t>
  </si>
  <si>
    <t>Ladattava sähkön määrä vuodessa</t>
  </si>
  <si>
    <t>EUR/kW</t>
  </si>
  <si>
    <t>Laskentatulos</t>
  </si>
  <si>
    <t>Investointikustannus / akkukapasiteetti</t>
  </si>
  <si>
    <t>EUR/kWh</t>
  </si>
  <si>
    <t>Akkujen teknistaloudellinen käyttöikä</t>
  </si>
  <si>
    <t>Käyttö- ja kunnossapitokustannus</t>
  </si>
  <si>
    <t>EUR/v/kpl</t>
  </si>
  <si>
    <t>Akkujen kotimaisuusaste</t>
  </si>
  <si>
    <t>Uusien yksikköjen lukumäärä</t>
  </si>
  <si>
    <t>Yhden uuden yksikön keskiteho</t>
  </si>
  <si>
    <t>Uusien yksikköjen teho yhteensä</t>
  </si>
  <si>
    <t>Arvio (kaksi sykliä päivässä)</t>
  </si>
  <si>
    <t>Gaian arvio perustuen mm.: Bloomberg, Deutsche Bank &amp; Helen</t>
  </si>
  <si>
    <t xml:space="preserve">Sähköstä metaaniksi           </t>
  </si>
  <si>
    <t>Uusien sähköstä metaaniksi -laitosten lukumäärä</t>
  </si>
  <si>
    <t>Uusien sähköstä metaaniksi -laitosten keskimääräinen kapasiteetti (sähkö)</t>
  </si>
  <si>
    <t>Kokonaiskapasiteetti (sähkö)</t>
  </si>
  <si>
    <t>Uusien sähköstä metaaniksi -laitosten keskimääräinen huipunkäyttöaika</t>
  </si>
  <si>
    <t>Sähköstä metaaniksi hyötysuhde</t>
  </si>
  <si>
    <t>Metaanin tuotanto vuodessa</t>
  </si>
  <si>
    <t>Sähkön kulutus vuodessa</t>
  </si>
  <si>
    <t>Investointikustannus / sähköteho</t>
  </si>
  <si>
    <t>http://www.google.fi/url?sa=t&amp;rct=j&amp;q=&amp;esrc=s&amp;source=web&amp;cd=8&amp;cad=rja&amp;uact=8&amp;ved=0CFUQFjAH&amp;url=http%3A%2F%2Fwww.researchgate.net%2Fprofile%2FPio_Lombardi%2Fpublication%2F265967884_Multicriteria_Optimization_for_determinatining_of_Installation_Location_for_the_Power-to-Gas_Technologies%2Flinks%2F54226ca80cf238c6ea679b63.pdf&amp;ei=uXHCVLW5CaTmyQOAmICYCg&amp;usg=AFQjCNGuj_r4gQfcxzvZzFnJaZM47uTf2A&amp;sig2=jDO0XBat61pft5c8uFdPnA&amp;bvm=bv.84349003,d.bGQ</t>
  </si>
  <si>
    <t>Sähköstä vedyksi</t>
  </si>
  <si>
    <t>Uusien sähköstä vedyksi -laitosten lukumäärä</t>
  </si>
  <si>
    <t>Uusien sähköstä vedyksi -laitosten keskimääräinen kapasiteetti (sähkö)</t>
  </si>
  <si>
    <t>Uusien sähköstä vedyksi -laitosten keskimääräinen huipunkäyttöaika</t>
  </si>
  <si>
    <t>Sähköstä vedyksi hyötysuhde</t>
  </si>
  <si>
    <t>Vedyn tuotanto vuodessa</t>
  </si>
  <si>
    <t>Arvio (ei tarvita metanointia: CO2 lisääminen)</t>
  </si>
  <si>
    <t>Yhteiset</t>
  </si>
  <si>
    <t xml:space="preserve">Käyttö- ja kunnossapitokustannus </t>
  </si>
  <si>
    <t>pl. sähkö, ks. http://indico.conferences.dtu.dk/getFile.py/access?resId=9&amp;materialId=slides&amp;confId=131</t>
  </si>
  <si>
    <t>Käyttö- ja kunnossapidon kotimaisuusaste</t>
  </si>
  <si>
    <t>Uusien varastojen lukumäärä</t>
  </si>
  <si>
    <t>Uusien varastojen keskimääräinen maksimiteho</t>
  </si>
  <si>
    <t>Uusien varastojen keskimääräinen varastokapasiteetti</t>
  </si>
  <si>
    <t>Uusien varastojen keskimääräinen tilavuus</t>
  </si>
  <si>
    <t>m3</t>
  </si>
  <si>
    <t>Uusien varastojen kapasiteetti yhteensä</t>
  </si>
  <si>
    <t>Uusien varastojen tilavuus yhteensä</t>
  </si>
  <si>
    <t>Varastointihyötysuhde</t>
  </si>
  <si>
    <t>Arvio (riippuu varaston tyypistä: maanpäällinen, kalliovarasto jne.)</t>
  </si>
  <si>
    <t>Varastoista purettu energiamäärä vuodessa</t>
  </si>
  <si>
    <t>Varastoihin ladattava energiamäärä</t>
  </si>
  <si>
    <t>Investointikustannus / varastokapasiteetti</t>
  </si>
  <si>
    <t>IRENA-ETSAP Therrmal energy storage technology brief January 2013</t>
  </si>
  <si>
    <t>Investointikustannus / tilavuus</t>
  </si>
  <si>
    <t>EUR/m3</t>
  </si>
  <si>
    <t>Varaston teknistaloudellinen käyttöikä</t>
  </si>
  <si>
    <t>Käyttö- ja kunnossapitokustannus (per purettu energia)</t>
  </si>
  <si>
    <t>Varastosta puretun energian osuus, joka vähentää maakaasun kulutusta</t>
  </si>
  <si>
    <t>Varastosta puretun energian osuus, joka vähentää öljyn kulutusta</t>
  </si>
  <si>
    <t>Öljykattilan hyötysuhde</t>
  </si>
  <si>
    <t>Suomen rakennuskannan uusiutumisnopeus</t>
  </si>
  <si>
    <t>%/v</t>
  </si>
  <si>
    <t>VTT: Teknologiapolut 2050, Rakennussektori</t>
  </si>
  <si>
    <t>Suomen olemassa oleva rakennuskanta</t>
  </si>
  <si>
    <t>milj. k-m2</t>
  </si>
  <si>
    <t>Tilastokeskus: Rakennuskanta 2013</t>
  </si>
  <si>
    <t>Uusia kerrosneliöitä/vuosi</t>
  </si>
  <si>
    <t>Uusia kerrosneliöitä yhteensä</t>
  </si>
  <si>
    <t>PCM-varastojen käyttö uudessa rakennuskannassa (osuus kerrosneliöistä)</t>
  </si>
  <si>
    <t>Uusien PCM-kerrosneliöiden määrä</t>
  </si>
  <si>
    <t>Uusien PCM-rakennusten keskimääräinen varastokapasiteetti</t>
  </si>
  <si>
    <t>kWh/k-m2</t>
  </si>
  <si>
    <t>Salca+Saint-Gobain+DuPont+muut+materiaalikehitys &amp; materiaalipaksuus</t>
  </si>
  <si>
    <t>Uusien PCM-rakennusten varastokapasiteetti</t>
  </si>
  <si>
    <t>BASF</t>
  </si>
  <si>
    <t>Varastoon ladatun energian osuus, joka vähentää jäähdytyksen tarvetta (markkinasähkön kulutusta)</t>
  </si>
  <si>
    <t>Rakennusten jäähdytys- &amp; ilmastointijärjestelmien keskimääräinen COP (EER)</t>
  </si>
  <si>
    <t>Valmistajat (keskimääräinen)</t>
  </si>
  <si>
    <t>Hyötysuhteet:</t>
  </si>
  <si>
    <t>Öljykattila</t>
  </si>
  <si>
    <t>Kaasukattila</t>
  </si>
  <si>
    <t>Suora sähkölämmitys</t>
  </si>
  <si>
    <t>Varaava sähkölämmitys</t>
  </si>
  <si>
    <t>Maalämpö</t>
  </si>
  <si>
    <t>Sähkölämmitys</t>
  </si>
  <si>
    <t>Öljy ja kaasu</t>
  </si>
  <si>
    <t xml:space="preserve">Kivihiili </t>
  </si>
  <si>
    <t>Kaukolämpö (tuotanto ja siirto = kokonaishyötysuhde)</t>
  </si>
  <si>
    <t>Muu polttoaine</t>
  </si>
  <si>
    <t>Suomen keskimääräinen lämmitystapojen jakauma (rakennusten kerrosalan mukaan):</t>
  </si>
  <si>
    <t>Kemijoki Oy 2013</t>
  </si>
  <si>
    <t>Gaian arvio, noin 10 % marginaali verrattuna pörssihintaan</t>
  </si>
  <si>
    <t>USD/t</t>
  </si>
  <si>
    <t>Energiateollisuus 2015</t>
  </si>
  <si>
    <t>Nykyinen hintataso (GTK 11/2014)</t>
  </si>
  <si>
    <t>MAALÄMPÖPUMPUT</t>
  </si>
  <si>
    <t>Uusien maalämpöpumppujen lukumäärä olemassa olevissa rakennuksissa</t>
  </si>
  <si>
    <t>Sininen: SULPUn visio, Keltainen: SULPUn visio x 1,2, Harmaa: SULPUn visio x 0,5</t>
  </si>
  <si>
    <t>COP</t>
  </si>
  <si>
    <t>SULPU</t>
  </si>
  <si>
    <t>Tuotannon kasvu</t>
  </si>
  <si>
    <t>Gaian laskenta SULPUn vision pohjalta</t>
  </si>
  <si>
    <t>EUR/kpl</t>
  </si>
  <si>
    <t>Tuet (kotitalousvähennys ja investointituki) Huom! Vain saneerauksissa</t>
  </si>
  <si>
    <t>Osuus investoinnista ja muista kustannuksista (huolto yms.), josta ei makseta alvia</t>
  </si>
  <si>
    <t>Lämpöpumpun teknis-taloudellinen käyttöikä</t>
  </si>
  <si>
    <t>Arvio, painotettu keskiarvo erikokoisista pumpuista</t>
  </si>
  <si>
    <t>Korvattavasta lämmöstä kaukolämpöä (saneerauskohteet)</t>
  </si>
  <si>
    <t>Korvattavasta lämmöstä öljylämmitystä (saneerauskohteet)</t>
  </si>
  <si>
    <t>Korvattavasta lämmöstä kaasulämmitystä (saneerauskohteet)</t>
  </si>
  <si>
    <t>Korvattavasta lämmöstä puulämmitystä (saneerauskohteet)</t>
  </si>
  <si>
    <t>Korvattavasta lämmöstä suoraa sähkölämmitystä (saneerauskohteet)</t>
  </si>
  <si>
    <t>Korvattavasta lämmöstä varaavaa sähkölämmitystä (saneerauskohteet)</t>
  </si>
  <si>
    <t>Uusien lämpöpumppujen lukumäärä olemassa olevissa rakennuksissa</t>
  </si>
  <si>
    <t>POISTOILMALÄMPÖPUMPUT</t>
  </si>
  <si>
    <t>LED-VALOT (OLEMASSA OLEVAT RAKENNUKSET)</t>
  </si>
  <si>
    <t>Kotitaloudet</t>
  </si>
  <si>
    <t>Valaistukseen kuluva sähkö kotitalouksissa (sisävalaistus)</t>
  </si>
  <si>
    <t>GWh</t>
  </si>
  <si>
    <t>Nykytila: http://www.motiva.fi/files/8300/Kotitalouksien_sahkonkaytto_2011_Tutkimusraportti.pdf</t>
  </si>
  <si>
    <t>Kotitalouksien lkm</t>
  </si>
  <si>
    <t>http://www.motiva.fi/files/8300/Kotitalouksien_sahkonkaytto_2011_Tutkimusraportti.pdf</t>
  </si>
  <si>
    <t>Yhden kotitalouden valaistussähkön kulutus keskimäärin</t>
  </si>
  <si>
    <t>Lähtöoletus</t>
  </si>
  <si>
    <t>Yhden LED-lamppukotitalouden valaistussähkön kulutus</t>
  </si>
  <si>
    <t>Hehkulamppujen osuus valaistuksessa (lukumäärällisesti)</t>
  </si>
  <si>
    <t>LED-valojen osuus valaistuksessa (lukumäärällisesti)</t>
  </si>
  <si>
    <t>Hehkulampuilla valaistuja kotitalouksia</t>
  </si>
  <si>
    <t>LED-lampuilla valaistuja kotitalouksia</t>
  </si>
  <si>
    <t>Hehkulamppujen sähkönkulutus</t>
  </si>
  <si>
    <t>LED-lamppujen sähkönkulutus</t>
  </si>
  <si>
    <t>LED-lamppujen asentamisesta syntyvä energiansäästö verrattuna hehkulamppuihin</t>
  </si>
  <si>
    <t>Investointi per kotitalous jossa vaihdetaan valaistus LEDeihin</t>
  </si>
  <si>
    <t>Gaian arvio perustuen Osramin haastatteluun</t>
  </si>
  <si>
    <t>Investointi yhteensä</t>
  </si>
  <si>
    <t>Katu- ja tievalaistus</t>
  </si>
  <si>
    <t>Katu- ja tievalaistuksen sähkönkulutus</t>
  </si>
  <si>
    <t>Nykytila: http://lib.tkk.fi/Dipl/2010/urn100148.pdf</t>
  </si>
  <si>
    <t>Valaisimien kokonaismäärä</t>
  </si>
  <si>
    <t>http://lib.tkk.fi/Dipl/2010/urn100148.pdf</t>
  </si>
  <si>
    <t>Keskimääräinen kulutus per valaisin</t>
  </si>
  <si>
    <t>kWh/vuosi</t>
  </si>
  <si>
    <t>Yhden perinteisen lampun sähkön kulutus (iterointia varten)</t>
  </si>
  <si>
    <t>Yhden LED-lampun sähkön kulutus</t>
  </si>
  <si>
    <t>Elohopeavalaisimia</t>
  </si>
  <si>
    <t>Nykytila: http://lib.tkk.fi/Dipl/2010/urn100148.pdf; arvio tulevasta mm.: http://www.motiva.fi/files/9499/Elohopealamput_poistuvat_markkinoilta_2015_Mita_tilalle_katuvalaistukseen.pdf</t>
  </si>
  <si>
    <t>Suurpainenatriumvalaisimia</t>
  </si>
  <si>
    <t>Monimetallivalaisimia ja muita</t>
  </si>
  <si>
    <t>LED-valaisimia</t>
  </si>
  <si>
    <t>Elohopeavalaisimien lukumäärä</t>
  </si>
  <si>
    <t>Suurpainenatriumvalaisimien lukumäärä</t>
  </si>
  <si>
    <t>Monimetallivalaisimien ja muiden lukumäärä</t>
  </si>
  <si>
    <t>Elohopeavalaisimien sähkönkulutus</t>
  </si>
  <si>
    <t>Suurpainenatriumvalaisimien sähkönkulutus</t>
  </si>
  <si>
    <t>Monimetallivalaisimien ja muiden sähkönkulutus</t>
  </si>
  <si>
    <t>LED-valaisimen sähkönkulutus</t>
  </si>
  <si>
    <t>Perinteisen lampun korvaaminen LED-lampulla katu ja tievalaistuksessa, säästö prosentteina</t>
  </si>
  <si>
    <t>Valmistajat, Motiva</t>
  </si>
  <si>
    <t>Valaisimen keskimääräinen muutoskustannus sisältäen työn</t>
  </si>
  <si>
    <t>EUR/valaisin</t>
  </si>
  <si>
    <t>Ks. esim. http://www.motiva.fi/files/9499/Elohopealamput_poistuvat_markkinoilta_2015_Mita_tilalle_katuvalaistukseen.pdf; Gaian arvio kehityksestä (lamppujen hinnat tippuvat 10-25 %/v vuoteen 2020 asti, tämän jälkeen hitaammin)</t>
  </si>
  <si>
    <t>Työn osuus kustannuksesta</t>
  </si>
  <si>
    <t>Palvelu- ja toimistorakennukset</t>
  </si>
  <si>
    <t>Kerrosala</t>
  </si>
  <si>
    <t>m2</t>
  </si>
  <si>
    <t>Tilastokeskus (toimistot, opetusrakennukset, kokoontumisrakennukset, hoitoalan rakennukset)</t>
  </si>
  <si>
    <t>Sähkönkulutus</t>
  </si>
  <si>
    <t>kWh/m2</t>
  </si>
  <si>
    <t>Nykytila muokattu (oletettu huonekorkeus 3 m): http://www.motiva.fi/files/6962/Sahko.pdf</t>
  </si>
  <si>
    <t>Valaistuksen osuus sähkönkulutuksesta</t>
  </si>
  <si>
    <t>http://www.valosto.com/tiedostot/Energiatehokas_valaistus.pdf</t>
  </si>
  <si>
    <t>Valaistukseen kuluva sähkö palvelu- ja toimistorakennuksissa</t>
  </si>
  <si>
    <t>Perinteistä valaistusta käyttävän rakennuksen valaistussähkön kulutus (iterointia varten)</t>
  </si>
  <si>
    <t>LED-valaistusta käyttävän rakennuksen valaistussähkön kulutus</t>
  </si>
  <si>
    <t>LED-lamppujen asentamisesta syntyvä energiansäästö verrattuna perinteiseen valaistukseen (loisteputket yms.)</t>
  </si>
  <si>
    <t xml:space="preserve">Osram, Philips </t>
  </si>
  <si>
    <t>Perinteisten valaisimien osuus rakennuksissa (kerrosalasta)</t>
  </si>
  <si>
    <t>LED-valojen osuus rakennuksissa (kerrosalasta)</t>
  </si>
  <si>
    <t>Perinteisesti valaistuja rakennuksia</t>
  </si>
  <si>
    <t>LED-valaistuja rakennuksia</t>
  </si>
  <si>
    <t>Perinteisen valaistuksen sähkönkulutus</t>
  </si>
  <si>
    <t>LED-valojen sähkönkulutus</t>
  </si>
  <si>
    <t>Investointi per kohde</t>
  </si>
  <si>
    <t>EUR/m2</t>
  </si>
  <si>
    <t>Noin 1,5 x perinteinen valaistus (lisäkustannus LEDeistä 6 €/m2: FinZEB), ei hintaeroa lähitulevaisuudessa (Philips)</t>
  </si>
  <si>
    <t>Yleiset parametrit</t>
  </si>
  <si>
    <t>LED-lamppujen kotimaisuusaste (kaikille sama, lampun valmistajia ei ole, valaisimien kyllä)</t>
  </si>
  <si>
    <t>LED-lamppujen käyttöikä kotitaloudet ja muut rakennukset</t>
  </si>
  <si>
    <t>tuntia</t>
  </si>
  <si>
    <t>LED-lamppujen käyttöikä katu- ja tievalaistus</t>
  </si>
  <si>
    <t>Hehkulampun käyttöikä</t>
  </si>
  <si>
    <t>Loisteputkilampun käyttöikä</t>
  </si>
  <si>
    <t>Ulkovalaistuksen käyttötunnit vuodessa</t>
  </si>
  <si>
    <t>tuntia/v</t>
  </si>
  <si>
    <t>Suurpainenatriumlampun käyttöikä</t>
  </si>
  <si>
    <t>Monimetallilampun ja muiden käyttöikä</t>
  </si>
  <si>
    <t>Elohopeahöyrylampun käyttöikä</t>
  </si>
  <si>
    <t>EUR/vuosi</t>
  </si>
  <si>
    <t>Uudet pientalot</t>
  </si>
  <si>
    <t>Oletettu 1 % vuotuinen kasvu</t>
  </si>
  <si>
    <t>Yhden pientalon lämmönkulutus (keskimäärin koko uusi massa)</t>
  </si>
  <si>
    <t>Uusien pientalojen lämmitysenergian kulutus yhteensä</t>
  </si>
  <si>
    <t>Osuus uudisrakennuksista (pientalot), joihin tulee LTO</t>
  </si>
  <si>
    <t>Enervent</t>
  </si>
  <si>
    <t>Energiansäästö uudiskohteessa verrattuna kohteeseen, johon ei tule LTO:ta kokonaisenergiankulutuksesta</t>
  </si>
  <si>
    <t>Energiansäästö yhteensä</t>
  </si>
  <si>
    <t>Investointikustannus uudisrakennuksissa</t>
  </si>
  <si>
    <t>EUR/rakennus</t>
  </si>
  <si>
    <t>LTO-laitteiston kotimaisuusaste</t>
  </si>
  <si>
    <t>Laitteiden teknis-taloudellinen käyttöikä</t>
  </si>
  <si>
    <t>Käyttö- ja kunnossapitokustannus keskimäärin</t>
  </si>
  <si>
    <t>EUR/v/rakennus</t>
  </si>
  <si>
    <t>Huolto itse (suodattimien vaihto jne.)</t>
  </si>
  <si>
    <t>Uudet kerrostaloasunnot</t>
  </si>
  <si>
    <t>Arvio perustuen 2012 toteutuneeseen tilanteeseen (Tilastokeskus): 18 000 asuntoa vuodessa (60 m2/asunto)</t>
  </si>
  <si>
    <t>Arvio perustuen 2012 toteutuneeseen tilanteeseen (Tilastokeskus): 18 000 asuntoa vuodessa</t>
  </si>
  <si>
    <t>Uusien kerrostalojen lämmönkulutus keskimäärin</t>
  </si>
  <si>
    <t>http://finzeb.fi/wp-content/uploads/2014/09/FInZEB-www-esitys-kerrostalo-toimisto-p%C3%A4ivitys_8-9-2014.pdf</t>
  </si>
  <si>
    <t>Uusien kerrostalojen lämmitysenergian kulutus yhteensä</t>
  </si>
  <si>
    <t>Osuus uudisrakennuksista kerrostalot, joihin tulee LTO</t>
  </si>
  <si>
    <t>EUR/asunto</t>
  </si>
  <si>
    <t>EUR/v/asunto</t>
  </si>
  <si>
    <t>Uudet toimisto- ja palvelurakennukset</t>
  </si>
  <si>
    <t>Nykytila 58 881 067 m2, oletettu 0,5 %/v kasvu. Lähde: Tilastokeskus (toimistot, opetusrakennukset, kokoontumisrakennukset, hoitoalan rakennukset)</t>
  </si>
  <si>
    <t>Uudet teollisuusrakennukset</t>
  </si>
  <si>
    <t>Nykytila 48 380 771 m2, oletettu 0,5 %/v kasvu. Lähde: Tilastokeskus</t>
  </si>
  <si>
    <t>Uusien toimisto- ja palvelurakennusten lämmönkulutus keskimäärin</t>
  </si>
  <si>
    <t>Arvio perustuen http://finzeb.fi/wp-content/uploads/2014/09/FInZEB-www-esitys-kerrostalo-toimisto-p%C3%A4ivitys_8-9-2014.pdf</t>
  </si>
  <si>
    <t>Uusien teollisuusrakennusten lämmönkulutus keskimäärin</t>
  </si>
  <si>
    <t xml:space="preserve">Uusien toimisto- ja palvelurakennusten lämmitysenergian kulutus yhteensä </t>
  </si>
  <si>
    <t>Uusien teollisuusrakennusten lämmitysenergian kulutus yhteensä</t>
  </si>
  <si>
    <t>Osuus uudisrakennuksista, joihin tulee LTO</t>
  </si>
  <si>
    <t>Energiansäästö uudiskohteessa verrattuna kohteeseen, johon ei tule LTO:ta</t>
  </si>
  <si>
    <t>Ennen vuotta 1990 valmistuneet asuinrakennukset</t>
  </si>
  <si>
    <t>Tilastokeskus, Asuinrakennukset (pientalot, rivitalot, kerrostalot) ja muut rakennukset (toimistot, hoitoalan rakennukset ja opetusrakennukset)</t>
  </si>
  <si>
    <t>Korjausrakentamisen määrä asuinrakennuksissa (saneerattavat rakennukset yhteensä)</t>
  </si>
  <si>
    <t>http://www.ttl.fi/fi/verkkokirjat/Documents/Korjausrakentaminen_Suomessa.pdf</t>
  </si>
  <si>
    <t>Saneerattavien asuinrakennusten lämmitysenergian kulutus yhteensä (ennen säästötoimia) vuodessa</t>
  </si>
  <si>
    <t>Ennen vuotta 1990 valmistuneet muut rakennukset</t>
  </si>
  <si>
    <t>Korjausrakentamisen määrä muissa rakennuksissa (saneerattavat rakennukset yhteensä)</t>
  </si>
  <si>
    <t>Saneerattavien muiden rakennusten lämmitysenergian kulutus yhteensä (ennen säästötoimia)</t>
  </si>
  <si>
    <t>Osuus korjausrakentamisen yhteydessä eristetyistä/ikkunaremontoiduista rakennuksista per vuosi</t>
  </si>
  <si>
    <t>Arvio perustuen VTT (remontoitava rakennuskanta)</t>
  </si>
  <si>
    <t>Asuinrakennuksissa ja muissa rakennuksissa saavutettava lämmitysenergian kulutuksen tehostuminen toimilla</t>
  </si>
  <si>
    <t>TUT EPAT (http://www.tut.fi/ee/Materiaali/TATOS_loppuraportti_15042011.pdf) (ikkunat 6,5%), muu Gaia arvio</t>
  </si>
  <si>
    <t>Lämpöenergian säästö yhteensä tarkastellussa rakennuskannassa</t>
  </si>
  <si>
    <t>Investointikustannus (vain energiansäästötoimille allokoitu osuus: eristäminen ja ikkunat)</t>
  </si>
  <si>
    <t>Arvio perustuen FinZEB-esimerkkeihin (noin 20 % eristämisen ja ikkunaremonttien kustannuksista allokoidaan energiatehokkuudelle)</t>
  </si>
  <si>
    <t>Investointikustannus yhteensä (vain energiansäästötoimille allokoitu osuus: eristäminen ja ikkunat)</t>
  </si>
  <si>
    <t>Materiaalien käyttöikä</t>
  </si>
  <si>
    <t>Materiaalien kotimaisuusaste</t>
  </si>
  <si>
    <t>Säästetyn lämmön osuus, joka vähentää lämmitysenergian kulutusta Suomen keskimääräisen jakauman mukaisesti</t>
  </si>
  <si>
    <t>Kotitalouksien osuus kulutusjoustosta</t>
  </si>
  <si>
    <t>Gaia arvio, US FERC arvion pohjalta (http://www.ferc.gov/legal/staff-reports/06-09-demand-response.pdf)</t>
  </si>
  <si>
    <t>Kulutusjoustoon osallistuvien kotitalouksien lukumäärä</t>
  </si>
  <si>
    <t>Pysyvyyskäyräkerroin</t>
  </si>
  <si>
    <t>Investointikustannus per kotitalous</t>
  </si>
  <si>
    <t>Nykytila 200-2000 €, tulevaisuus: Gaian arvio VTT:n ja Fingridin arvioiden pohjalta</t>
  </si>
  <si>
    <t>PK-sektori</t>
  </si>
  <si>
    <t>PK-sektorin osuus kulutusjoustosta</t>
  </si>
  <si>
    <t>Kulutusjoustoon osallistuvien yritysten lukumäärä</t>
  </si>
  <si>
    <t>Investointikustannus per kohde</t>
  </si>
  <si>
    <t>Nykytila 10 000 €, tulevaisuus: Gaian arvio SEAMin ja Fingridin arvioiden pohjalta</t>
  </si>
  <si>
    <t>Teollisuus</t>
  </si>
  <si>
    <t>Teollisuuden osuus kulutusjoustosta</t>
  </si>
  <si>
    <t>US FERC, 2009  pohjalta oletukset</t>
  </si>
  <si>
    <t>Kulutusjoustoon osallistuvien teollisuuskohteiden lukumäärä</t>
  </si>
  <si>
    <t>Fingrid, US FERC arvion pohjalta</t>
  </si>
  <si>
    <t>Investointikustannus per teollisuuskohde</t>
  </si>
  <si>
    <t xml:space="preserve">Nykytila 10 000-100 000 €, Fingrid </t>
  </si>
  <si>
    <t xml:space="preserve">Suomen tehohuippu </t>
  </si>
  <si>
    <t>Energiateollisuus ry, Fingrid</t>
  </si>
  <si>
    <t>Fingrid, US FERC (http://www.ferc.gov/legal/staff-reports/06-09-demand-response.pdf)</t>
  </si>
  <si>
    <t>Huipunleikkaustunnit</t>
  </si>
  <si>
    <t>Arvio NordPoolin datan perusteella</t>
  </si>
  <si>
    <t>Kulutusjoustopotentiaali</t>
  </si>
  <si>
    <t>Raudan kotimaisuusaste</t>
  </si>
  <si>
    <t>Järjestelmien teknis-taloudellinen käyttöikä</t>
  </si>
  <si>
    <t>Biohiilen tuotantomäärä</t>
  </si>
  <si>
    <t>MWh biohiiltä</t>
  </si>
  <si>
    <t>Vuonna 2020 yksi pieni (60000 laitos), VTT 2011 s. 15, Vuonna 2030 kolmasosa nykyisestä kivihiilestä korvattaisiin biohiilellä</t>
  </si>
  <si>
    <t>Tuotannosta kotimaahan</t>
  </si>
  <si>
    <t>Metsähakkeen tarve</t>
  </si>
  <si>
    <t>VTT 2011, s. 29: 80-90%</t>
  </si>
  <si>
    <t>Metsähakkeen kotimaisuusaste</t>
  </si>
  <si>
    <t>Bionesteille ja biopolttoaineille yleinen oletusarvo, Gaia</t>
  </si>
  <si>
    <t>EUR/MWh biohiiltä</t>
  </si>
  <si>
    <t>IEA 2012, Status overview of torrefaction technologies</t>
  </si>
  <si>
    <t>Koneiden ja laitteiden osuus investointikustannuksesta</t>
  </si>
  <si>
    <t>Laitoksen teknis-taloudellinen käyttöikä</t>
  </si>
  <si>
    <t>Käyttö- ja kunnossapitokustannus (ilman raaka-ainekustannusta)</t>
  </si>
  <si>
    <t>Pyrolyysiöljyn tuotantomäärä</t>
  </si>
  <si>
    <t>Osuus, joka myydään päästökaupan ulkopuolisille laitoksille (&lt; 20 MW)</t>
  </si>
  <si>
    <t>Investointikustannus pyrolyysilaitokset</t>
  </si>
  <si>
    <t>EUR/MWh pyrolyysiöljyä</t>
  </si>
  <si>
    <t>Badger, Phil et al. (2011)</t>
  </si>
  <si>
    <t>Uusien laitosten yhteenlaskettu  kapasiteetti</t>
  </si>
  <si>
    <t>Energiateollisuus 2005, s. 23,26, vuosi 2020: tehonnostot, vuosi 2030: rakennettujen vesistöjen hyödyntäminen ja 20 % suojelemattomista vesistöistä</t>
  </si>
  <si>
    <t>Energiateollisuus 2005, s. 26,27</t>
  </si>
  <si>
    <t>Energiateollisuus 2005</t>
  </si>
  <si>
    <t>IRENA 2012, s. 28</t>
  </si>
  <si>
    <t>Laitteistojen osuus investointikustannuksesta</t>
  </si>
  <si>
    <t>IRENA 2012</t>
  </si>
  <si>
    <t>Gaia 2014, VTT 2014</t>
  </si>
  <si>
    <t>Uusien laitosten keskimääräinen kapasiteetti</t>
  </si>
  <si>
    <t>Tuotannosta omaan käyttöön</t>
  </si>
  <si>
    <t>Tuulivoiman syöttötariffin tavoitehinta</t>
  </si>
  <si>
    <t>Uusien laitoksien yhteenlaskettu kapasiteetti</t>
  </si>
  <si>
    <t>VTT 2014</t>
  </si>
  <si>
    <t>IRENA-ETSAP Therrmal energy storage technology brief January 2013 (riippuu varaston tyypistä: maanpäällinen, kalliovarasto jne.)</t>
  </si>
  <si>
    <t>Gaia 2014a</t>
  </si>
  <si>
    <t>Nykytilanne Aurinkoenergiaa.fi (2015),Vuosi 2020: Gaia 2014a (pois: Eurooppalainen kasvutrendi EPIA 2014 s. 24, 32); Vuosi 2030: VTT 2014 (perusskenaario), EPIA 2014 s. 29</t>
  </si>
  <si>
    <t>Gaia 2014b</t>
  </si>
  <si>
    <t>Gaia 2015</t>
  </si>
  <si>
    <t>Vuosi 2020: Gaia 2014a (pois: Eurooppalainen kasvutrendi EPIA 2014 s. 24, 32); Vuosi 2030: VTT 2014 (perusskenaario), EPIA 2014 s. 29</t>
  </si>
  <si>
    <t>Vuosi 2020: Gaian arvio (pois: Eurooppalainen kasvutrendi EPIA 2014 s. 24, 32); Vuosi 2030: VTT 2014 (perusskenaario), EPIA 2014 s. 29</t>
  </si>
  <si>
    <t>Olemassa oleva pientalokanta</t>
  </si>
  <si>
    <t>Osuus olemassa olevasta kannasta, jossa keräimet</t>
  </si>
  <si>
    <t>?</t>
  </si>
  <si>
    <t>Uusi pientalokanta</t>
  </si>
  <si>
    <t>Osuus uusista pientaloista, joihin keräimet</t>
  </si>
  <si>
    <t>Yhden järjestelmän tuotto</t>
  </si>
  <si>
    <t>MWh/kpl</t>
  </si>
  <si>
    <t>Yhden järjestelmän keräinala</t>
  </si>
  <si>
    <t>Oletustuotto 500 kWh/m2</t>
  </si>
  <si>
    <t>Pöyry 2013, s. 20</t>
  </si>
  <si>
    <t>Osuus tuotannosta, joka vähentää lämmityssähkön kulutusta</t>
  </si>
  <si>
    <t>Osuus tuotannosta, joka vähentää kaukolämmön kulutusta</t>
  </si>
  <si>
    <t>Osuus tuotannosta, joka vähentää kevyen polttoöljyn kulutusta</t>
  </si>
  <si>
    <t>ESTIF (2008) Vertailukohtana Tanska, jossa kumulatiivinen kapasiteetti on 3-kertaistunut viimeisen 10 vuoden aikana,</t>
  </si>
  <si>
    <t>Yhden uuden järjestelmän keräinala</t>
  </si>
  <si>
    <t>Järjestelmän tuotto</t>
  </si>
  <si>
    <t>MWh/m2</t>
  </si>
  <si>
    <t>Pöyry 2013, s. 23</t>
  </si>
  <si>
    <t>25 % maalämpöpumppujen määrästä pientaloissa SULPUn visiossa</t>
  </si>
  <si>
    <t>25 % maalämpöpumppujen tuotannosta pientaloissa SULPUn visiossa</t>
  </si>
  <si>
    <t>Biopolttoaineen kulutuksen kasvu</t>
  </si>
  <si>
    <t>sis. pellettiä 4 tn (19 MWh)</t>
  </si>
  <si>
    <t>Vuosi 2020: Gaian arvio (pois: NREAP, s. 5), Vuosi 2030: VTT 2014, s. 46 (Baseline-skenaario) puupolttoaineiden käytössä kasvua 11 % vuodesta 2020</t>
  </si>
  <si>
    <t>Arvio (esim. Lapinjärven 2 MW laitos maksoi aikoinaan 1,7 M€ sisältäen verkon)</t>
  </si>
  <si>
    <t>Laitoksen polttoaineteho</t>
  </si>
  <si>
    <t>Laitoksen sähköteho</t>
  </si>
  <si>
    <t>MWe</t>
  </si>
  <si>
    <t>Laitoksen lämpöteho</t>
  </si>
  <si>
    <t>MWth</t>
  </si>
  <si>
    <t>Huipunkäyttöaika</t>
  </si>
  <si>
    <t>Tuotannon kasvu (lämpö)</t>
  </si>
  <si>
    <t>Tuotannon kasvu (sähkö)</t>
  </si>
  <si>
    <t>Metsähakkeella tuotetun sähkön syöttötariffi</t>
  </si>
  <si>
    <t>Biopolttoaineen (puuhake) kotimaisuusaste</t>
  </si>
  <si>
    <t>EUR/MWe</t>
  </si>
  <si>
    <t>Koneet ja laitteet investoinnista</t>
  </si>
  <si>
    <t>EUR/MWh(fuel)</t>
  </si>
  <si>
    <t>Sähköstä omaan käyttöön</t>
  </si>
  <si>
    <t>Biokaasun kulutuksen kasvu</t>
  </si>
  <si>
    <t>Biokaasun kotimaisuusaste</t>
  </si>
  <si>
    <t>EUR/kWe</t>
  </si>
  <si>
    <t>Koneet ja laitteet investointikustannuksesta</t>
  </si>
  <si>
    <t>EUR/MWh (fuel)</t>
  </si>
  <si>
    <t>Gaia 2014, ei sis. polttoaine (biokaasu)</t>
  </si>
  <si>
    <t>Osuus lämmöntuotannosta, joka vähentää lämmityssähkön kulutusta</t>
  </si>
  <si>
    <t>Osuus lämmöntuotannosta, joka vähentää kaukolämmön kulutusta</t>
  </si>
  <si>
    <t>Osuus lämmöntuotannosta, joka vähentää kevyen polttoöljyn kulutusta</t>
  </si>
  <si>
    <t>Uusien laitosten keskimääräinen rakennusaste</t>
  </si>
  <si>
    <t>MWel</t>
  </si>
  <si>
    <t>Uusien laitosten keskimääräinen sähköhyötysuhde</t>
  </si>
  <si>
    <t>Uusien laitosten keskimääräinen lämpöhyötysuhde</t>
  </si>
  <si>
    <t>EUR/MWh (el)</t>
  </si>
  <si>
    <t>Gaia 2014, ei sis. polttoaine</t>
  </si>
  <si>
    <t>Tuotannon kasvu (kaukolämpö)</t>
  </si>
  <si>
    <t>Sähkön kulutuksen kasvu</t>
  </si>
  <si>
    <t>Vakkilainen (2012)</t>
  </si>
  <si>
    <t>Polttoaineen tarpeen kasvu</t>
  </si>
  <si>
    <t>MWheat</t>
  </si>
  <si>
    <t>Fortum (2011)</t>
  </si>
  <si>
    <t>Maakaasun kulutuksen kasvu</t>
  </si>
  <si>
    <t>Fortum (2015)</t>
  </si>
  <si>
    <t>Helsingin Energia (2015)</t>
  </si>
  <si>
    <t>Kivihiilen kulutuksen kasvu</t>
  </si>
  <si>
    <t>Andritz (2014), (2011); SCA Östrand sähkön tuotanto skaalattu vastaamaan OKI P&amp;P tehdasta</t>
  </si>
  <si>
    <t>Lahti Energia (2010)</t>
  </si>
  <si>
    <t>Kevyen polttoöljyn kulutuksen kasvu</t>
  </si>
  <si>
    <t>Liikenneteknologioihin liittyvät yhteiset parametrit</t>
  </si>
  <si>
    <t>km/v/auto</t>
  </si>
  <si>
    <t>Autoliitto, 2013</t>
  </si>
  <si>
    <t>VTT Lipasto, 2011; tämä arviona myös plug-in hybrideille (bensiini- vs. dieselmoottorien osuus)</t>
  </si>
  <si>
    <t>Keskimääräinen kulutus, bensiinikäyttöiset henkilöautot</t>
  </si>
  <si>
    <t>l/100 km</t>
  </si>
  <si>
    <t>VTT Lipasto, EURO 5, keskimäärin maantie + katu, katuajon suoriteosuus 35 %, henkilöauton kuormitus 1,7 henkilöä</t>
  </si>
  <si>
    <t>Keskimääräinen kulutus, dieselkäyttöiset henkilöautot</t>
  </si>
  <si>
    <t>kg/100 km</t>
  </si>
  <si>
    <t>Woikoski Oy, 2015</t>
  </si>
  <si>
    <t>Kokonaistuotanto</t>
  </si>
  <si>
    <t>PJ/v</t>
  </si>
  <si>
    <t>Remap 2030 ja Eurostat</t>
  </si>
  <si>
    <t>Nykytilanne: www.st1.fi, 2020 ja 2030: Gaian arvio</t>
  </si>
  <si>
    <t>Osuus tuotannosta, joka ohjautuu kotimaan markkinoille</t>
  </si>
  <si>
    <t>Osuus tuotannosta, joka menee liikenteen polttoainekäyttöön</t>
  </si>
  <si>
    <t>Renewable ethanol: driving jobs, growth and innovation throughout Europe State of the Industry Report 2014</t>
  </si>
  <si>
    <t>Teknologian vientipotentiaali</t>
  </si>
  <si>
    <t>MEUR/v</t>
  </si>
  <si>
    <t>Investointikustannus (alv 0)</t>
  </si>
  <si>
    <t xml:space="preserve">   Laitoksen teknis-taloudellinen käyttöikä</t>
  </si>
  <si>
    <t xml:space="preserve">   Investointituki</t>
  </si>
  <si>
    <t xml:space="preserve">   Henkilöstökulujen osuus käyttö- ja kunnossapitokustannuksesta</t>
  </si>
  <si>
    <t>Tuotannon käyttämä prosessienergia</t>
  </si>
  <si>
    <t>MWh/MWh etanoli</t>
  </si>
  <si>
    <t>Raaka-aineen (jätteen) myyntihinta (alv 0)</t>
  </si>
  <si>
    <t>Raaka-aineen (jätteen) kotimaisuusaste</t>
  </si>
  <si>
    <t>Raaka-aineen (peltobiomassa) myyntihinta (alv 0)</t>
  </si>
  <si>
    <t>Raaka-aineen (peltobiomassa) kotimaisuusaste</t>
  </si>
  <si>
    <t>Raaka-aineen (sahanpuru) kotimaisuusaste</t>
  </si>
  <si>
    <t>1. Bioetanolin tuotantoteknologiat</t>
  </si>
  <si>
    <t>Laskettu käyttäen tietoa marginaalista (Neste Oil), raaka-aineen hinnasta (Neste Oil), käyttökustannuksista (Neste Oil) ja veroista (Tulli)</t>
  </si>
  <si>
    <t>MEUR/laitos</t>
  </si>
  <si>
    <t>Tuotannon käyttämä prosessienergia pyrolyysiöljy</t>
  </si>
  <si>
    <t>MWh/MWh dieseliä</t>
  </si>
  <si>
    <t>Tuotannon käyttämä prosessienergia mäntyöljy</t>
  </si>
  <si>
    <t>SunPine patentti</t>
  </si>
  <si>
    <t>nesteoil.com</t>
  </si>
  <si>
    <t>t/MWh dieseliä</t>
  </si>
  <si>
    <t>Raaka-aineen määrä mäntyöljy</t>
  </si>
  <si>
    <t>Raaka-aineen määrä pyrolyysiöljy</t>
  </si>
  <si>
    <t>Raaka-aineen (mäntyöljy, piki) kotimaisuusaste</t>
  </si>
  <si>
    <t>2. Biodieselin tuotantoteknologiat</t>
  </si>
  <si>
    <t>Yritysten arvio</t>
  </si>
  <si>
    <t>Energimyndigheten</t>
  </si>
  <si>
    <t>MWh/MWh biokaasua</t>
  </si>
  <si>
    <t>3. Biokaasun tuotantoteknologiat</t>
  </si>
  <si>
    <t>Sivutuotevedyn talteenotto polttoaineeksi</t>
  </si>
  <si>
    <t>t/vuosi</t>
  </si>
  <si>
    <t>Sivutuotevedyn kustannukset vedyn toimittajalle (hankinta, puhdistus, kuljetukset jne.)</t>
  </si>
  <si>
    <t>EUR/vety-kg</t>
  </si>
  <si>
    <t>Vedyn tuotantolaitosten lukumäärä (vesielektrolyysilaitos oletettu, koska "puhtain" vaihtoehto)</t>
  </si>
  <si>
    <t>Osuus tuotannosta, joka ohjautuu kotimaan markkinoille liikennekäyttöön</t>
  </si>
  <si>
    <t>CTSE newsletter 2014; laskentaoletus, että 2015 vetyautoja vielä Suomessa vain muutamia kappaleita eli ei merkityksellistä</t>
  </si>
  <si>
    <t xml:space="preserve">   Investoinnin kotimaisuusaste</t>
  </si>
  <si>
    <t xml:space="preserve">   Henkilöstökulujen osuus investointikustannuksesta</t>
  </si>
  <si>
    <t>MEUR/laitos/v</t>
  </si>
  <si>
    <t>Woikoski Oy, 2015 (arvio 5 % investoinnin arvosta)</t>
  </si>
  <si>
    <t>Woikoski, 2015</t>
  </si>
  <si>
    <t xml:space="preserve">   Käytön ja kunnossapidon kotimaisuusaste</t>
  </si>
  <si>
    <t>Prosessienergia: sähkö</t>
  </si>
  <si>
    <t>kWh/vety-kg</t>
  </si>
  <si>
    <t>Raaka-aineet: vesi</t>
  </si>
  <si>
    <t>l/vety-kg</t>
  </si>
  <si>
    <t>Laskettu atomimassoista</t>
  </si>
  <si>
    <t>6. Sähköautojen latausteknologia</t>
  </si>
  <si>
    <t>Vetytankkausasemien määrä Suomessa</t>
  </si>
  <si>
    <t>t/asema/v</t>
  </si>
  <si>
    <t>Vetytankkauksen teknologiavienti, asemien määrä</t>
  </si>
  <si>
    <t>Vetytankkausaseman investointikustannus (alv 0)</t>
  </si>
  <si>
    <t>Kauppalehti 23.1.2014 / Woikoski Oy</t>
  </si>
  <si>
    <t>Vetytankkausaseman käyttö- ja kunnossapitokustannus (alv 0)</t>
  </si>
  <si>
    <t>€/kg</t>
  </si>
  <si>
    <t>Vetytankkausaseman teknis-taloudellinen käyttöikä</t>
  </si>
  <si>
    <t>Autojen määrä</t>
  </si>
  <si>
    <t>Sähköautojen määrä Suomessa</t>
  </si>
  <si>
    <t>Täyssähköautojen osuus sähköautoista (loput plug-in hybridejä)</t>
  </si>
  <si>
    <t>Laturien hankinta</t>
  </si>
  <si>
    <t>Koti-/työpaikkalatauspisteiden määrä suhteessa sähköautoihin (laturia per auto)</t>
  </si>
  <si>
    <t>Työpaikkalatauspisteiden määrä suhteessa sähköautoihin (laturia per auto)</t>
  </si>
  <si>
    <t>Julkisten / puolijulkisten peruslatauspisteiden määrä suhteessa sähköautoihin (laturia per auto)</t>
  </si>
  <si>
    <t>Julkisten / puolijulkisten pikalatauspisteiden määrä suhteessa sähköautoihin (laturia per auto)</t>
  </si>
  <si>
    <t>Koti-/työpaikkalatauspiste asennettuna (alv 0)</t>
  </si>
  <si>
    <t xml:space="preserve">   Tästä työn osuus</t>
  </si>
  <si>
    <t xml:space="preserve">   Tästä "raudan" osuus</t>
  </si>
  <si>
    <t>Peruslatauspiste asennettuna (alv 0)</t>
  </si>
  <si>
    <t>Pikalatauspiste asennettuna (alv 0)</t>
  </si>
  <si>
    <t>Työn kotimaisuusaste laturien valmistuksessa</t>
  </si>
  <si>
    <t>Raudan kotimaisuusaste laturien valmistuksessa</t>
  </si>
  <si>
    <t>Käyttöikä, kotilaturi/työpaikkalaturi</t>
  </si>
  <si>
    <t>Käyttöikä, peruslaturi</t>
  </si>
  <si>
    <t>Käyttöikä, pikalaturi</t>
  </si>
  <si>
    <t>Investointituet</t>
  </si>
  <si>
    <t>Laturien ylläpito ja huolto</t>
  </si>
  <si>
    <t>Koti-/työpaikkalatauspisteen huolto (alv 0)</t>
  </si>
  <si>
    <t>Peruslatauspisteen ylläpito ja huolto (alv 0)</t>
  </si>
  <si>
    <t>Pikalatauspisteen ylläpito ja huolto (alv 0)</t>
  </si>
  <si>
    <t>Työn kotimaisuusaste laturien huollossa</t>
  </si>
  <si>
    <t>Raudan kotimaisuusaste laturien huollossa</t>
  </si>
  <si>
    <t>Käyttövoima</t>
  </si>
  <si>
    <t>Keskimääräinen kulutus, sähköauto</t>
  </si>
  <si>
    <t>kWh/km</t>
  </si>
  <si>
    <t>Hybridi, ajo sähköllä (osuus ajokilometreistä)</t>
  </si>
  <si>
    <t>Kodeissa ladatun sähkön osuus</t>
  </si>
  <si>
    <t>Työpaikoilla ladatun sähkön osuus</t>
  </si>
  <si>
    <t>Julkisesta/puolijulkisesta latauksesta pikalatauksen osuus täyssähköautoilla (oletus, että hybridit käyttävät vain peruslatausta)</t>
  </si>
  <si>
    <t>Peruslatauksen hinta kuluttajalle (sis. parkkimaksun, sis. alv)</t>
  </si>
  <si>
    <t>EUR/100 km</t>
  </si>
  <si>
    <t>Pikalatauksen hinta kuluttajalle (sis. alv) (oletus, että vain täyssähköautot käyttävät tätä)</t>
  </si>
  <si>
    <t>Vientipotentiaali</t>
  </si>
  <si>
    <t>Sähkölatausinfrastruktuurin teknologiavienti (lisäys verrattuna nykyhetkeen)</t>
  </si>
  <si>
    <t>MEUR</t>
  </si>
  <si>
    <t>EUR/hlö/kk</t>
  </si>
  <si>
    <t>ITS-Finland, 2015</t>
  </si>
  <si>
    <t>Kuljetuspalveluiden osto Suomen kotitalouksissa yhteensä</t>
  </si>
  <si>
    <t>Mrd EUR/v</t>
  </si>
  <si>
    <t>Talouselämä 24.10.2014</t>
  </si>
  <si>
    <t>Maailman liikkumismarkkinan koko</t>
  </si>
  <si>
    <t>Mobility as a Service (MaaS) -käyttäjien osuus Suomessa, %</t>
  </si>
  <si>
    <t>Biokaasulaitosten syöttötariffin tavoitehinta</t>
  </si>
  <si>
    <t>Biokaasulaitosten syöttötariffin lämpöpreemio</t>
  </si>
  <si>
    <t>Maakaasun tukkuhinta (ilman veroja)</t>
  </si>
  <si>
    <t>Nykyinen hintataso (Tilastokeskus 2014)</t>
  </si>
  <si>
    <t>Korvattavasta lämmöstä kaukolämpöä</t>
  </si>
  <si>
    <t>Korvattavasta lämmöstä maalämpöä</t>
  </si>
  <si>
    <t>Korvattavasta lämmöstä puulämmitystä</t>
  </si>
  <si>
    <t>Korvattavasta lämmöstä suoraa sähkölämmitystä</t>
  </si>
  <si>
    <t>Korvattavasta lämmöstä varaavaa sähkölämmitystä</t>
  </si>
  <si>
    <t>Energiateollisuus, kaukolämpötilastot 2014</t>
  </si>
  <si>
    <t>Pellettikattila/hake/turvekattila</t>
  </si>
  <si>
    <t>Kivihiilikattila</t>
  </si>
  <si>
    <t>Kivihiilen hinta satamassa (ilman valmisteveroa ja alv)</t>
  </si>
  <si>
    <t>Raskaan polttoöljyn hinta satamassa (ilman valmisteveroa ja alv)</t>
  </si>
  <si>
    <t>Metla</t>
  </si>
  <si>
    <t>Tilastokeskus, Suomen keskimääräinen sähkönhankinnan CO2-päästökerroin laskettuna viiden vuoden liukuvana keskiarvona</t>
  </si>
  <si>
    <t>Investointituki</t>
  </si>
  <si>
    <t>Maakaasun kuluttajahinta (ilman veroja)</t>
  </si>
  <si>
    <t>Kaukolämmön hinta</t>
  </si>
  <si>
    <t>Sähkön siirto, tyyppikäyttäjä K2</t>
  </si>
  <si>
    <t>Sähkön siirto, tyyppikäyttäjä T1</t>
  </si>
  <si>
    <t>Sähkön siirto, tyyppikäyttöjä T3</t>
  </si>
  <si>
    <t>Kevyen polttoöljyn hinta käyttöpaikalla</t>
  </si>
  <si>
    <t>Maakaasun hinta rajalla</t>
  </si>
  <si>
    <t>Liikennebiokaasun hinta kuluttajille</t>
  </si>
  <si>
    <t>Sähkön siirto, kuluttaja keskimäärin (tyyppikäyttäjien K2 ja L1 ka)</t>
  </si>
  <si>
    <t>Sähköenergian kuluttajahinta keskimäärin (tyyppikäyttäjien K2 ja L1 ka) (ilman veroja ja siirtoa)</t>
  </si>
  <si>
    <t>Etanolitoimittajan arvio</t>
  </si>
  <si>
    <t>PV-järjestelmän teho</t>
  </si>
  <si>
    <t>kWp</t>
  </si>
  <si>
    <t>Oletus</t>
  </si>
  <si>
    <t>PV-järjestelmän huipunkäyttöaika</t>
  </si>
  <si>
    <t>PV-tuotannosta suoraan kuormiin</t>
  </si>
  <si>
    <t>POR</t>
  </si>
  <si>
    <t>Raskaan polttoöljyn hinta käyttöpaikalla</t>
  </si>
  <si>
    <t>Pelletit kuluttajille</t>
  </si>
  <si>
    <t>Bioenergia ry</t>
  </si>
  <si>
    <t>Metla: http://www.metla.fi/julkaisut/workingpapers/2010/mwp166.pdf</t>
  </si>
  <si>
    <t>Kauko- tai aluelämmön polttoainejakauma:</t>
  </si>
  <si>
    <t>htv/kWh</t>
  </si>
  <si>
    <t>Kiinteistövero, ydinvoima</t>
  </si>
  <si>
    <t>Fennovoima</t>
  </si>
  <si>
    <t>Leikattu energiamäärä</t>
  </si>
  <si>
    <t>Biohiilestä lämmön erillistuotantoon</t>
  </si>
  <si>
    <t>Biohiilestä CHP-lämmöntuotantoon</t>
  </si>
  <si>
    <t>Biohiilestä sähkön tuotantoon</t>
  </si>
  <si>
    <t>Biometaani (alempi lämpöarvo)</t>
  </si>
  <si>
    <t>Bioetanoli (alempi lämpöarvo)</t>
  </si>
  <si>
    <t>Biodiesel (HTO) (alempi lämpöarvo)</t>
  </si>
  <si>
    <t>Valmistevero, biodiesel T</t>
  </si>
  <si>
    <t>Valmistevero, biodiesel R</t>
  </si>
  <si>
    <t>Pelkkää peltobiomassaa tarkasteltaessa kannattavuus on 40 % (Wasted-Europe's untapped resource); tämä maatalouden sivutuote ja kokonaisuudesta ei Suomessa jää verotettavaa voittoa (MTK)</t>
  </si>
  <si>
    <t>Kannattavuus, autohuoltotoiminta</t>
  </si>
  <si>
    <t>Raaka-aineketjun työllistävyys: peltobiomassa ja tähteet</t>
  </si>
  <si>
    <t>htv/t raaka-aine</t>
  </si>
  <si>
    <t>htv/kWh raaka-aine</t>
  </si>
  <si>
    <t>Vety (alempi lämpöarvo)</t>
  </si>
  <si>
    <t>Tilastokeskus, Woikoski</t>
  </si>
  <si>
    <t>Raaka-aine ketjun kannattavuus: jäterasvat</t>
  </si>
  <si>
    <t>Raaka-aine ketjun kannattavuus:  kasviöljyt</t>
  </si>
  <si>
    <t>Raaka-aine ketjun kannattavuus: mäntyöljy</t>
  </si>
  <si>
    <t>Raaka-aine ketjun kannattavuus: puu (forest residue collection &amp; sahanpuru) / pyrolyysiöljy</t>
  </si>
  <si>
    <t>Kannattavuudet (liikevoitto-%) - energiantuotantoon liittyviä liiketoimintaprosentteja lisäksi otsikon "Energiantuotanto" alla:</t>
  </si>
  <si>
    <t>Viennin suhde kotimaan markkinaan kotimaisilla toimijoilla</t>
  </si>
  <si>
    <t>Energy Storage Association</t>
  </si>
  <si>
    <t>IEA</t>
  </si>
  <si>
    <t>Gaian arvio perustuen mm.: Bloomberg, Deutsche Bank, IEA</t>
  </si>
  <si>
    <t>Oletus, mitoitus PV-järjestelmän mukaan</t>
  </si>
  <si>
    <t>Nykytila: Tilastokeskus, Rakennukset 2013 muuttujina Alue, Rakennuksen käyttötarkoitus, Rakennuksen polttoaine ja Yksikkö; oletettu 1 % vuotuinen kasvu (ei huomioitu poistumaa)</t>
  </si>
  <si>
    <t>SÄHKÖN VARASTOINTI: LI-IONI AKUT PIENI (&lt; 50 kW)</t>
  </si>
  <si>
    <t>SÄHKÖN VARASTOINTI: PUMPPUVOIMALAT SUURI (&gt; 1 MW)</t>
  </si>
  <si>
    <t>SÄHKÖN VARASTOINTI: LI-IONI AKUT SUURI</t>
  </si>
  <si>
    <t>SÄHKÖN VARASTOINTI: POWER-TO-GAS SUURI (&gt;1 MW)</t>
  </si>
  <si>
    <t>LÄMMÖN VARASTOINTI: VESIVARASTOT SUURI</t>
  </si>
  <si>
    <t>LÄMMÖN VARASTOINTI: FAASIMUUTOSVARASTOT PIENI</t>
  </si>
  <si>
    <t>Ks. esim. http://www.dnv.com/binaries/dnv%20kema%20%282013%29%20-%20systems%20analyses%20power%20to%20gas%20-%20technology%20review_tcm4-567461.pdf</t>
  </si>
  <si>
    <t>Koko kapasiteetin painotettu keskiarvo, arvio</t>
  </si>
  <si>
    <t>Koko kapasiteetti, laskentatulos</t>
  </si>
  <si>
    <t>Lämmön tuotannon kasvu (kaukolämpö)</t>
  </si>
  <si>
    <t>Arvio (riippuu mm. siitä, tarvitaanko puretun lämmön priimausta)</t>
  </si>
  <si>
    <t>Osuus kustannuksista, joista maksetaan alv</t>
  </si>
  <si>
    <t>Maalämpöpumpun keskimääräinen COP</t>
  </si>
  <si>
    <t>Ei O&amp;M-kustannuksia</t>
  </si>
  <si>
    <t>Sininen: Enontekiön pumppuvoimala 2020 ja Pyhäsalmen 2030 mennessä. Keltainen: Enontekiön pumppuvoimala 2020 ja 2 x Pyhäsalmen voimalan maksimikapasiteetti 2030 mennessä. Harmaa: Enontekiön pumppuvoimala 2020 ja puolet Pyhäsalmen maksimipotentiaalista käyttöön 2030 mennessä</t>
  </si>
  <si>
    <t>Koko kapasiteetti painotettu keskiarvo, arvio</t>
  </si>
  <si>
    <t>Sähkön kulutus (saneerauskohteet)</t>
  </si>
  <si>
    <t>Tuotannon kasvu (saneerauskohteet)</t>
  </si>
  <si>
    <t>Investointikustannus (saneerauskohteet)</t>
  </si>
  <si>
    <t>Käyttö- ja kunnossapitokustannus keskimäärin, muut lämmitysmuodot</t>
  </si>
  <si>
    <t>Arvio, painotettu keskiarvo eri lämmitysmuodoista</t>
  </si>
  <si>
    <t>Käyttö- ja kunnossapidon kotimaisuusaste (työ)</t>
  </si>
  <si>
    <t>Raudan kotimaisuusaste (myös muut lämmitysmuodot)</t>
  </si>
  <si>
    <t>Painotettu keskiarvo erikokoisista pumpuista</t>
  </si>
  <si>
    <t>Painotettu keskiarvo eri rakennustyypeistä</t>
  </si>
  <si>
    <t>ILMA-ILMALÄMPÖPUMPUT</t>
  </si>
  <si>
    <t>ILMA-VESILÄMPÖPUMPUT</t>
  </si>
  <si>
    <t>LTO-TEKNOLOGIAT (UUDET KERROSTALOT)</t>
  </si>
  <si>
    <t>ENERGIATEHOKAS KORJAUSRAKENTAMINEN (LÄMPÖENERGIA)</t>
  </si>
  <si>
    <t>SÄHKÖN KULUTUSJOUSTO</t>
  </si>
  <si>
    <t>Vuotuinen investointi</t>
  </si>
  <si>
    <t>Tarkasteltu aikajakso</t>
  </si>
  <si>
    <t>v</t>
  </si>
  <si>
    <t>LED-valaisimien lukumäärä</t>
  </si>
  <si>
    <t>Perinteisen ulkovalaistuksen lamppujen uusimiskustannus verrattuna LEDeihin vaihtoon</t>
  </si>
  <si>
    <t>Arvioitu että perinteisen lampun vaihto 40 €/kpl</t>
  </si>
  <si>
    <t>Nykytila: Valmistajien hinnat</t>
  </si>
  <si>
    <t>Loisteputkilamppujen hankintakustannus verrattuna LEDeihin</t>
  </si>
  <si>
    <t>Viennin suhde kotimaan markkinaan (vain LEDit)</t>
  </si>
  <si>
    <t>Teknologiatoimittajan henkilöstökulujen osuus</t>
  </si>
  <si>
    <t>Loisteputkilampun käyttöikä vuosissa</t>
  </si>
  <si>
    <t>Sisävalaistuksen käyttötunnit vuodessa</t>
  </si>
  <si>
    <t>https://www.helen.fi/uutiset/2014/valaistus/</t>
  </si>
  <si>
    <t>Perinteisen ulkovalaistukseen käytetyn lampun elinikä vuosissa keskimäärin</t>
  </si>
  <si>
    <t>Yhden hehkulamppukotitalouden valaistussähkön kulutus</t>
  </si>
  <si>
    <t>Vaihtoehtoinen vuotuinen investointi (perinteinen valaistus)</t>
  </si>
  <si>
    <t>Vaihtoehtoinen vuotuinen investointi (loisteputkilamppu)</t>
  </si>
  <si>
    <t>Kunnossapito katuvalaistuksessa (LED kerran 5 vuodessa, puhdistus), muu huolto kerran 15 vuodessa</t>
  </si>
  <si>
    <t>Energiansäästö uudiskohteessa verrattuna kohteeseen, johon ei tule LTO:ta (kokonaisenergiankulutuksesta)</t>
  </si>
  <si>
    <t xml:space="preserve">Ei skenaarioita, sillä vakiintunut teknologia uusissa rakennuksissa. Vanhoissa rakennuksissa jälkikäteisasennukset harvinaisia.
</t>
  </si>
  <si>
    <t>Ei skenaarioita, sillä vakiintunut teknologia uusissa rakennuksissa. Vanhoissa rakennuksissa jälkikäteisasennukset tapauskohtaisia.</t>
  </si>
  <si>
    <t>LTO-TEKNOLOGIAT (UUDET PIENTALOT)</t>
  </si>
  <si>
    <t>LTO-TEKNOLOGIAT (UUDET TOIMISTO- JA PALVELURAKENNUKSET SEKÄ TEOLLISUUSKIINTEISTÖT)</t>
  </si>
  <si>
    <t>Tuki kokonaisinvestointiin</t>
  </si>
  <si>
    <t>EUR/kpl/v</t>
  </si>
  <si>
    <t>Henkilöstökulujen osuus investointikustannuksesta ja käytöstä ja kunnossapidosta</t>
  </si>
  <si>
    <t>Investoinnin &amp; käytön ja kunnossapidon kotimaisuusaste</t>
  </si>
  <si>
    <t>Arvio perustuen SEAM Oy:n haastatteluun</t>
  </si>
  <si>
    <t>Laskenta Fingridin tiedonannon pohjalta</t>
  </si>
  <si>
    <t>Kulutusjoustoihin osallistuvien toimijoiden yhteenlaskettu joustopotentiaali</t>
  </si>
  <si>
    <t>Hetkellinen jousto-osuus kokonaispotentiaalista</t>
  </si>
  <si>
    <t>Kulutusjouston koko teknistaloudellinen potentiaali huippukulutuksesta (yhteensä kaikki kokoluokat)</t>
  </si>
  <si>
    <t>Paperi- ja massateollisuuden kannattavuus 2013, Metsäteollisuus ry</t>
  </si>
  <si>
    <t>Metla: http://www.metla.fi/tiedotteet/metsatilastotiedotteet/2014/metsasij1983-2013.htm</t>
  </si>
  <si>
    <t>Tuulivoimayhdistys 2015</t>
  </si>
  <si>
    <t>Viennin osuus kotim. teknologiatoimittajien liikevaihdosta</t>
  </si>
  <si>
    <t>Tulli, Tilastokeskus</t>
  </si>
  <si>
    <t>Motiva 2015, Nykytaso vuoden 2015 jälkeen</t>
  </si>
  <si>
    <t>Korvaavattavan kaukolämpötuotannon rakennusaste</t>
  </si>
  <si>
    <t>Tuotannosta ulkopuolisille myytävä määrä</t>
  </si>
  <si>
    <t>Äänekosken biojalostamohanke</t>
  </si>
  <si>
    <t>Kaukolämmön polttoaineet</t>
  </si>
  <si>
    <t>Osuus tuotannosta, joka vähentää kivihiilen kulutusta</t>
  </si>
  <si>
    <t>Kivihiilikattilan hyötysuhde (lämmön osuus)</t>
  </si>
  <si>
    <t>Osuus tuotannosta, joka vähentää polttoöljyn kulutusta</t>
  </si>
  <si>
    <t>Osuus tuotannosta, joka vähentää turpeen kulutusta</t>
  </si>
  <si>
    <t>Turvekattilan hyötysuhde (lämmön osuus)</t>
  </si>
  <si>
    <t>Osuus tuotannosta, joka vähentää maakaasun kulutusta</t>
  </si>
  <si>
    <t>Maakaasukattilan hyötysuhde (lämmön osuus)</t>
  </si>
  <si>
    <t>Puu/muu kotimainen</t>
  </si>
  <si>
    <t>Biokattilan hyötysuhde (lämmön osuus)</t>
  </si>
  <si>
    <t>Viennin osuus kotim. teknologiatoimittajan liikevaihdosta</t>
  </si>
  <si>
    <t>2008-2012 keskiarvo</t>
  </si>
  <si>
    <t>Öljy- ja biopolttoaineala ry</t>
  </si>
  <si>
    <t>Arvio perustuen mm.: Tilastokeskus, energiantuottajat</t>
  </si>
  <si>
    <t>Nykyinen hintataso, perustuen energiantuottajien maksamaan hintaan</t>
  </si>
  <si>
    <t>EEX 2015</t>
  </si>
  <si>
    <t>Gaian laskelma (ks. esim. Gaia, 2014. Sähkön pientuotannon kilpailukyvyn ja kokonaistaloudellisten hyötyjen analyysi)</t>
  </si>
  <si>
    <t>Raaka-aineketjun työllistävyys: puu (forest residue collection &amp; sahanpuru)</t>
  </si>
  <si>
    <t>Raaka-aineketjun työllistävyys: jäte</t>
  </si>
  <si>
    <t>Raaka-aineketjun työllistävyys: metsähake-pyrolyysiöljy</t>
  </si>
  <si>
    <t>Gaian laskentaan perustuva arvio</t>
  </si>
  <si>
    <t>Gaian laskelma perustuen: Pellervon taloudellinen tutkimuslaitos</t>
  </si>
  <si>
    <t>Gaia 2014b, sis. invertterin uusimisen yhden kerran tarkastelujaksolla</t>
  </si>
  <si>
    <t>Pyrolyysiöljyn hinta käyttöpaikalla</t>
  </si>
  <si>
    <t>Bensiinin hinta kuluttajille (alv 0, sisältää valmisteveron)</t>
  </si>
  <si>
    <t>Dieselin hinta kuluttajille (alv 0, sisältää valmisteveron)</t>
  </si>
  <si>
    <t>Bioetanolin VEROTON hinta tuottajalta - myydään yrityksille (ilman valmisteveroa ja alv)</t>
  </si>
  <si>
    <t>Biodieselin VEROTON hinta kuluttajille (ilman valmisteveroa ja alv)</t>
  </si>
  <si>
    <t>Liikennebiokaasun hinta kuluttajille (alv 0, polttoaineeseen ei kohdistu valmisteveroa)</t>
  </si>
  <si>
    <t>Vetypolttoaineen myyntihinta kuluttajille (alv 0, polttoaineeseen ei kohdistu valmisteveroa)</t>
  </si>
  <si>
    <t>Keskimääräinen ajosuorite, henkilöautot</t>
  </si>
  <si>
    <t>Bensiiniautojen suoriteosuus polttomoottoriautojen ajosuoritteesta, henkilöautot</t>
  </si>
  <si>
    <t>Keskimääräinen kulutus, vetyautot (henkilöautot)</t>
  </si>
  <si>
    <t>Gasumin hintalaskuri</t>
  </si>
  <si>
    <t xml:space="preserve">   Biokaasun tuotanto (liikenteeseen tähtäävä) (raaka-aineena  biojäte)</t>
  </si>
  <si>
    <t xml:space="preserve">   Kaatopaikkakaasun talteenotto ja jalostus (liikenteeseen tähtäävä)</t>
  </si>
  <si>
    <t xml:space="preserve">   Synteesikaasun tuotanto (liikenteeseen tähtäävä) (raaka-aineena puu)</t>
  </si>
  <si>
    <t>Investointikustannus, raaka-aineena biojäte (alv 0)</t>
  </si>
  <si>
    <t>Bionesteille ja biopolttoaineille yleinen oletusarvo (Gaia)</t>
  </si>
  <si>
    <t>Laskentaoletus: sama käyttöikä 20 v kaikille biopolttoaineita tuottaville laitoksille, jottei eri yritysten käyttämistä laitosten poistoajoista aiheudu eroa eri teknologioiden väliseen vertailuun</t>
  </si>
  <si>
    <t>Käyttö- ja kunnossapitokustannus sisältäen prosessienergian, raaka-aineena biojäte</t>
  </si>
  <si>
    <t xml:space="preserve">   Käyttö- ja kunnossapidon kotimaisuusaste</t>
  </si>
  <si>
    <t>Investointikustannus, raaka-aineena kaatopaikkakaasu (alv 0)</t>
  </si>
  <si>
    <t>Svenskt gastekniskt center 2010</t>
  </si>
  <si>
    <t>Laskentaoletus: sama käyttöikä 20 v kaikille biopolttoaineita tuottaville laitoksille, jottei eri yritysten käyttämistä laitosten poistoajoista aiheudu eroa eri teknologioiden väliseen vertailuun (Svenskt gastekniskt center 2010: 15 v)</t>
  </si>
  <si>
    <t>Käyttö- ja kunnossapitokustannus sisältäen prosessienergian, raaka-aineena kaatopaikkakaasu</t>
  </si>
  <si>
    <t>Raaka-aineen kotimaisuusaste (sekä kaatopaikkakaasu että biojäte)</t>
  </si>
  <si>
    <t>Raaka-aineen hinta (kaatopaikkakaasu)</t>
  </si>
  <si>
    <t>Ei ole raaka-ainetta</t>
  </si>
  <si>
    <t>Raaka-aineen määrä (biojäte)</t>
  </si>
  <si>
    <t>t/ MWh biokaasua</t>
  </si>
  <si>
    <t>Raaka-aineen hinta (biojäte)</t>
  </si>
  <si>
    <t>Laskentaoletus: käyttää tuotantoon itse tuotettua kaasua</t>
  </si>
  <si>
    <t>4. Vedyn tuotantoteknologiat</t>
  </si>
  <si>
    <t>Päästökerroin: höyry, fossiilisista polttoaineista tuotettu (oletus raskas polttoöljy ja hyötysuhde 85 %)</t>
  </si>
  <si>
    <t>gCO2/kWh</t>
  </si>
  <si>
    <t>Tilastokeskus, Polttoaineluokitus 2015</t>
  </si>
  <si>
    <t>Bensiinin bio-osuus</t>
  </si>
  <si>
    <t>Nykytilanne (jos suomalaista bioetanolia ei ole saatavilla, niin bioetanoli ostetaan ulkomailta)</t>
  </si>
  <si>
    <t xml:space="preserve">   Bioetanoli (raaka-aineena jäte), PJ</t>
  </si>
  <si>
    <t xml:space="preserve">   Bioetanoli (raaka-aineena peltobiomassa), PJ</t>
  </si>
  <si>
    <t xml:space="preserve">   Bioetanoli (raaka-aineena puu), PJ</t>
  </si>
  <si>
    <t>Renewable ethanol: driving jobs, growth and innovation throughout Europe State of the Industry Report 2014 (kustannus jaettu koko elinkaaren tuotannolle)</t>
  </si>
  <si>
    <t>Arvio: valtiolla on korvamerkittyä rahaa bioetanolillaitosten investointitukiin</t>
  </si>
  <si>
    <t>Käyttö- ja kunnossapitokustannus, sisältää prosessienergian</t>
  </si>
  <si>
    <t>Laskettu bioetanolitoimittajan raportoidusta työllistävyydestä</t>
  </si>
  <si>
    <t>Raaka-ainekäyttö, jäte</t>
  </si>
  <si>
    <t>t/PJ</t>
  </si>
  <si>
    <t>Raaka-ainekäyttö, peltobiomassa</t>
  </si>
  <si>
    <t>Raaka-ainekäyttö, sahanpuru 55% kosteus</t>
  </si>
  <si>
    <t>Gaian arvio: 0,35-0,66 t/MWh (kuivana)</t>
  </si>
  <si>
    <t>Wasted-Europe's untapped resource, bioetanolin valmistaja saa maksun jätteen vastaanotosta ja käsittelystä</t>
  </si>
  <si>
    <t>Raaka-aineen (sahanpuru 55% kosteus) myyntihinta (alv 0)</t>
  </si>
  <si>
    <t xml:space="preserve">Metlan työraportteja 181: Kustannustekijöiden vaikutukset pelletintuotannon arvoketjussa </t>
  </si>
  <si>
    <t xml:space="preserve">   sähkö</t>
  </si>
  <si>
    <t xml:space="preserve">   höyry (raaka-ainena: fossiiliset polttoaineet)</t>
  </si>
  <si>
    <t xml:space="preserve">   höyry (raaka-ainena: biomassa tai jäte)</t>
  </si>
  <si>
    <t xml:space="preserve">   höyry (muun laitoksen tuottama ylijäämälämpö)</t>
  </si>
  <si>
    <t xml:space="preserve">   Biodiesel (raaka-aineena jätteiden ja kasvien rasvahapot)</t>
  </si>
  <si>
    <t xml:space="preserve">   Biodiesel (raaka-aineena mäntyöljy) </t>
  </si>
  <si>
    <t>Nykytilanne: www.upm.com; 2020 ja 2030: Gaian arvio</t>
  </si>
  <si>
    <t xml:space="preserve">   Biodiesel (raaka-aineena pyrolyysiöljy)</t>
  </si>
  <si>
    <t>Nykytilanne kuten 2015; 2020 ja 2030: Gaian arvio</t>
  </si>
  <si>
    <t>Investointikustannus biodieseltuotannolle, kun raaka-aineena jäterasvat (alv 0)</t>
  </si>
  <si>
    <t>Laskentaoletus: sama käyttöikä 20 v kaikille biopolttoaineita tuottaville laitoksille, jottei eri yritysten käyttämistä laitosten poistoajoista aiheudu eroa eri teknologioiden väliseen vertailuun (Neste Oilin arvio 15 v)</t>
  </si>
  <si>
    <t>Investointikustannus biodieseltuotannolle, kun raaka-aineena mäntyöljy (alv 0)</t>
  </si>
  <si>
    <t>Investointikustannus biodieseltuotannolle, kun raaka-aineena pyrolyysiöljy (alv 0)</t>
  </si>
  <si>
    <t>Laskentaoletus: sama käyttöikä 20 v kaikille biopolttoaineita tuottaville laitoksille, jottei eri yritysten käyttämistä laitosten poistoajoista aiheudu eroa eri teknologioiden väliseen vertailuun (GreenFuelNordicin suunnitelmassa 30 v)</t>
  </si>
  <si>
    <t>Käyttö- ja kunnossapitokustannus biodieseltuotannolle, kun raaka-aineena jäterasvat (alv 0), sisältää prosessienergian</t>
  </si>
  <si>
    <t>Käyttö- ja kunnossapitokustannus biodieseltuotannolle, kun raaka-aineena mäntyöljy (alv 0), sisältää prosessienergian</t>
  </si>
  <si>
    <t>Arvio: sama kuin kasviöljyjen ja jäterasvojen jalostus</t>
  </si>
  <si>
    <t>Käyttö- ja kunnossapitokustannus biodieseltuotannolle, kun raaka-aineena pyrolyysiöljy (alv 0), sisältää prosessienergian</t>
  </si>
  <si>
    <t>Arvio: sama kuin bioöljyn jalostus</t>
  </si>
  <si>
    <t>Raaka-aineen määrä rasvahapot</t>
  </si>
  <si>
    <t xml:space="preserve">   Tästä jäteperäistä</t>
  </si>
  <si>
    <t>Raaka-aineen (rasvat ja kasviöljyt) myyntihinta (veroton)</t>
  </si>
  <si>
    <t>Raaka-aineen (jäterasvat) kotimaisuusaste</t>
  </si>
  <si>
    <t>Raaka-aineen (kasviöljyt) kotimaisuusaste</t>
  </si>
  <si>
    <t>Raaka-aineen (mäntyöljy, piki) myyntihinta (veroton)</t>
  </si>
  <si>
    <t>Raaka-aineen (metsähake-pyrolyysiöljy) myyntihinta (veroton)</t>
  </si>
  <si>
    <t>Nykyinen hintataso</t>
  </si>
  <si>
    <t>Raaka-aineen (metsähake-pyrolyysiöljy) kotimaisuusaste</t>
  </si>
  <si>
    <t xml:space="preserve">   josta uusiutuvat energianlähteet </t>
  </si>
  <si>
    <t>Laskentaoletus Gaia: 70 % uusiutuvaa, 30 % maakasua, kattilan hyötysuhde 85 %</t>
  </si>
  <si>
    <t>Tuotannon käyttämä prosessienergia jäterasvat</t>
  </si>
  <si>
    <t>josta sähkö</t>
  </si>
  <si>
    <t>josta höyry (raaka-ainena: fossiiliset polttoaineet)</t>
  </si>
  <si>
    <t>t/v/laitos</t>
  </si>
  <si>
    <t xml:space="preserve">   Raudan kotimaisuusaste</t>
  </si>
  <si>
    <t>Woikoski Oy, 2015 (125 kg/h); oletettu tuotanto 24/7</t>
  </si>
  <si>
    <r>
      <t>5. Vetyautojen tankkausteknologia</t>
    </r>
    <r>
      <rPr>
        <b/>
        <sz val="11"/>
        <color rgb="FFFF0000"/>
        <rFont val="Calibri"/>
        <family val="2"/>
        <scheme val="minor"/>
      </rPr>
      <t xml:space="preserve"> </t>
    </r>
  </si>
  <si>
    <t>Kustannus on liikesalaisuus, halvempaa kuin vesielektrolyysillä; oletettu tässä olevan noin 50 % vesielektrolyysillä tuotetun vedyn kokonaiskustannuksesta</t>
  </si>
  <si>
    <t>Vedyn hankintahinta keskimäärin toimitettuna tankkauspisteelle</t>
  </si>
  <si>
    <t>Oletettu, että kaikki sivutuotevety menee tankkausasemille ja loppu jakelu on vesielektrolyysilaitoksissa tuotettua vetyä samoilla kustannuksilla kuin teknologiatarkastelussa "4. Vedyn tuotantoteknologiat"</t>
  </si>
  <si>
    <t>Sininen ja harmaa skenaario: Woikoski Oy, 2015; Keltainen skenaario: laskentaoletus</t>
  </si>
  <si>
    <t>Keskimääräinen vetyjakelu Suomessa per tankkausasema</t>
  </si>
  <si>
    <t>Woikoski Oy, 2015 (200-300 kg/vrk); oletettu, että 2015 toiminta-aste on 25 %</t>
  </si>
  <si>
    <t>Tankatun vedyn kotimaisuusaste</t>
  </si>
  <si>
    <t xml:space="preserve">   Henkilöstökulujen kotimaisuusaste</t>
  </si>
  <si>
    <t>Polttomoottorien kehitys, esim. dual-fuel moottorit ja RCCI, vähentää polttoaineen kulutusta  % (bensiinimoottoreissa)</t>
  </si>
  <si>
    <t>Polttomoottorien kehitys, esim. dual-fuel moottorit ja RCCI, vähentää polttoaineen kulutusta  % (dieselmoottoreissa)</t>
  </si>
  <si>
    <t>Teknologian implementointi bensiiniautokantaan</t>
  </si>
  <si>
    <t>Laskentaoletus, bensiiniautoille ei vielä käytössä teknologiaa 2020</t>
  </si>
  <si>
    <t>Teknologian implementointi diesel-autokantaan</t>
  </si>
  <si>
    <t>Henkilöautot, bensiini</t>
  </si>
  <si>
    <t>Trafi 31.12.2014</t>
  </si>
  <si>
    <t>Henkilöautot, diesel</t>
  </si>
  <si>
    <t>Pakettiautot, bensiini</t>
  </si>
  <si>
    <t>Pakettiautot, diesel</t>
  </si>
  <si>
    <t>Kuorma-autot, bensiini</t>
  </si>
  <si>
    <t>Kuorma-autot, diesel</t>
  </si>
  <si>
    <t>Linja-autot, bensiini</t>
  </si>
  <si>
    <t>Linja-autot, diesel</t>
  </si>
  <si>
    <t>Autojen teknis-taloudellinen käyttöikä</t>
  </si>
  <si>
    <t>Keskimääräinen ajosuorite, pakettiautot</t>
  </si>
  <si>
    <t>km/v</t>
  </si>
  <si>
    <t>Liikennevirasto 2009</t>
  </si>
  <si>
    <t>Keskimääräinen ajosuorite, kuorma-autot</t>
  </si>
  <si>
    <t>Keskimääräinen ajosuorite, linja-autot</t>
  </si>
  <si>
    <t>Keskimääräinen polttoainekulutus, pakettiautot</t>
  </si>
  <si>
    <t>VTT Lipasto, pakettiauto diesel EURO5, katuajo, kuorma 50 % (samaa oletusta käytetty myös bensiinin kulutukselle)</t>
  </si>
  <si>
    <t>Keskimääräinen polttoainekulutus, kuorma-autot</t>
  </si>
  <si>
    <t>VTT Lipasto, jakelukuorma-auto EURO5, katuajo, kuorma 50 %</t>
  </si>
  <si>
    <t>Keskimääräinen polttoainekulutus, linja-autot</t>
  </si>
  <si>
    <t>Investointikustannus asennettaessa vanhoihin autoihin</t>
  </si>
  <si>
    <t>Oletettu että osat tulevat ulkomailta, asennustyö on kotimaista</t>
  </si>
  <si>
    <t>Liikenteeseen käytetty rahamäärä keskimäärin Suomessa nykyisin (alv 0)</t>
  </si>
  <si>
    <t xml:space="preserve">   Tästä ulkomaille menevä osuus (autotuonti, polttoainetuonti)</t>
  </si>
  <si>
    <t>Laskentaoletus perustuen Autoliiton kustannuslaskuriin</t>
  </si>
  <si>
    <t>Keskimääräinen MaaS-kustannus käyttäjälle (alv 0)</t>
  </si>
  <si>
    <t xml:space="preserve">   MaaS-operaattorin average revenue per user minimissään</t>
  </si>
  <si>
    <t>Mobility as a Service (MaaS) -käyttäjien osuus, jotka luopuvat omasta autosta Suomessa, %</t>
  </si>
  <si>
    <t>Suomen väkiluku</t>
  </si>
  <si>
    <t>asukasta</t>
  </si>
  <si>
    <t>Väestörekisterikeskus 15.3.2015</t>
  </si>
  <si>
    <t>Henkilöautokanta</t>
  </si>
  <si>
    <t>Suomen vientipotentiaali maailman markkinasta</t>
  </si>
  <si>
    <t>Laskentaoletus perustuen ITS-Finlandin aineistoihin</t>
  </si>
  <si>
    <t>BIOHIILI VOIMALAITOSKÄYTTÖÖN</t>
  </si>
  <si>
    <t>PYROLYYSIÖLJY LÄMMITYSKÄYTTÖÖN</t>
  </si>
  <si>
    <t>VESIVOIMA SUURI</t>
  </si>
  <si>
    <t>TUULIVOIMA PIENI</t>
  </si>
  <si>
    <t>MAATUULIVOIMA SUURI</t>
  </si>
  <si>
    <t>MERITUULIVOIMA SUURI</t>
  </si>
  <si>
    <t>AURINKOSÄHKÖ PIENI</t>
  </si>
  <si>
    <t>AURINKOSÄHKÖ KESKIKOKOINEN</t>
  </si>
  <si>
    <t>AURINKOSÄHKÖ SUURI</t>
  </si>
  <si>
    <t>AURINKOLÄMPÖ SUURI</t>
  </si>
  <si>
    <t>BIOMASSAKATTILAT PIENI</t>
  </si>
  <si>
    <t>BIOMASSAKATTILAT KESKIKOKOINEN</t>
  </si>
  <si>
    <t xml:space="preserve">BIOMASSAKATTILAT SUURI </t>
  </si>
  <si>
    <t>BIOKAASUPOLTTOKENNOT PIENI</t>
  </si>
  <si>
    <t xml:space="preserve">BIOKAASUPOLTTOKENNOT KESKIKOKOINEN </t>
  </si>
  <si>
    <t xml:space="preserve">BIOKAASUMOOTTORIT KESKIKOKOINEN </t>
  </si>
  <si>
    <t xml:space="preserve">BIOKAASUMOOTTORIT SUURI </t>
  </si>
  <si>
    <t xml:space="preserve">TEOLLISET LÄMPÖPUMPUT SUURI </t>
  </si>
  <si>
    <t xml:space="preserve">GEOTERMINEN LÄMPÖ SUURI </t>
  </si>
  <si>
    <t xml:space="preserve">YDINVOIMA </t>
  </si>
  <si>
    <t xml:space="preserve">MAAKAASUKOMBILAITOS </t>
  </si>
  <si>
    <t xml:space="preserve">HIILIVOIMALAITOS </t>
  </si>
  <si>
    <t xml:space="preserve">SOODAKATTILA </t>
  </si>
  <si>
    <t xml:space="preserve">POK-LÄMPÖLAITOS </t>
  </si>
  <si>
    <t>Nykytila: Biokaasurekisteri; Sinisessä skenaariossa automäärän kehitys LVM:n ja VTT:n arvion mukaisesti (BAU), Keltainen skenaario sama kuin sähköautoille, Harmaa skenaario 50 % sinisestä</t>
  </si>
  <si>
    <t xml:space="preserve">   Näistä täyskaasuautoja</t>
  </si>
  <si>
    <t xml:space="preserve">   Hybridin kaasun kulutus suhteessa täyskaasuautoon</t>
  </si>
  <si>
    <t>Liikennebiokaasu.fi</t>
  </si>
  <si>
    <t>Keskimääräinen kulutus, täyskaasuautot (henkilöautot)</t>
  </si>
  <si>
    <t>Autoliitto</t>
  </si>
  <si>
    <t>Nykytila: Biokaasurekisteri; Muut: laskettu autojen biokaasutarpeesta</t>
  </si>
  <si>
    <t>Laskentaoletus: 100 % kokonaistuotannosta 2020 ja 60 % kokonaistuotannosta 2030</t>
  </si>
  <si>
    <t>Laskentaoletus: 0 % kokonaistuotannosta 2020 ja 40 % kokonaistuotannosta 2030</t>
  </si>
  <si>
    <t>Laskentaoletus: ei tuotantoa 2030 mennessä</t>
  </si>
  <si>
    <t>Nykytilanne: www.nesteoil.fi; 2020 ja 2030: Gaian arvio</t>
  </si>
  <si>
    <t>Investointi ja kapasiteetti: Neste Oil Oyj 2015; Kustannus jaettu koko elinkaaren tuotannolle (laskennallinen käyttöikä)</t>
  </si>
  <si>
    <t>Nykytilanne: nesteoil.com</t>
  </si>
  <si>
    <t>Nykytilanne: nesteoil.com; 2020 ja 2030: laskentaoletus</t>
  </si>
  <si>
    <t>Keskiarvo: Chempolis Oy 2015, Borregaard ASA 2015</t>
  </si>
  <si>
    <t>Energiateollisuus 2005, painotettu suhteessa tehonkorotuksiin (1300 €/kW) ja uusiin laitoksiin (2500 €/kW)</t>
  </si>
  <si>
    <t>EUR/MWh (pa)</t>
  </si>
  <si>
    <t>Gaian arvio/laskenta</t>
  </si>
  <si>
    <t>Gaian laskenta</t>
  </si>
  <si>
    <t>Yhden energiansäästö-/halogeenilamppukotitalouden valaistussähkön kulutus</t>
  </si>
  <si>
    <t>Energiansäästö- ja halogeenilamppujen osuus valaistuksessa (lukumäärällisesti)</t>
  </si>
  <si>
    <t>Energiansäästö- ja halogeenilampuilla valaistuja kotitalouksia</t>
  </si>
  <si>
    <t>Energiansäästö- ja halogeenilamppujen sähkönkulutus</t>
  </si>
  <si>
    <t>Energiansäästö- ja halogeenilamppujen asentamisesta syntyvä energiansäästö verrattuna hehkulamppuihin</t>
  </si>
  <si>
    <t>Vaihtoehtoinen vuotuinen investointi (energiansäästö-/halogeenilamppu)</t>
  </si>
  <si>
    <t>Motiva, Valmistajat</t>
  </si>
  <si>
    <t>Energiansäästö-/halogeenilamppujen hankintakustannus verrattuna LEDeihin</t>
  </si>
  <si>
    <t>Energiansäästö-/halogeenilampun käyttöikä</t>
  </si>
  <si>
    <t>Energiansäästö-/halogeenilampun käyttöikä vuosissa</t>
  </si>
  <si>
    <t>Valmistajat, Motiva (painotettu arvo)</t>
  </si>
  <si>
    <t>Osram/Gaian arvio</t>
  </si>
  <si>
    <t>Laskenta perustuen FINZEB-lukuihin</t>
  </si>
  <si>
    <t>Gaian arvio perustuen Osramin haastatteluun ja mm. EIA:n arvioihin kustannuskehityksestä</t>
  </si>
  <si>
    <t>Arvio (oletus että yksi kohde voi joustaa keskimäärin 300 kW)</t>
  </si>
  <si>
    <t>Laskentaparametri</t>
  </si>
  <si>
    <t>Gaia arvio lukumäärästä VTT:n kulutusjoustoarvion pohjalta (oletettu että yksi kohde voi joustaa keskimäärin 12 kW), ks. myös http://energia.fi/sites/default/files/mista_lisajoustoa_sahkojarjestelmaan_loppuraportti_28_11_2012.pdf</t>
  </si>
  <si>
    <t>2020: Vähintään Helenin Kalasataman akku</t>
  </si>
  <si>
    <t>Biokaasulla kulkevia henkilöautoja, kpl</t>
  </si>
  <si>
    <t>7. Polttoainekulutusta vähentävät teknologiat</t>
  </si>
  <si>
    <t>8. Liikenteen ohjausjärjestelmät</t>
  </si>
  <si>
    <t>NREL, Gaian laskelma ja Aalto yliopisto “Reactivity-controlled compression ignition drive cycle emissions and fuel economy estimations using vehicle system simulations”</t>
  </si>
  <si>
    <t>autoa</t>
  </si>
  <si>
    <t>Laskentaoletus (ITS-Finlandin mukaan käyttäjämäärä voisi olla 10-20 % vuonna 2020 ja 50-80 % suomalaisista vuonna 2030)</t>
  </si>
  <si>
    <t>Päästökerroin: höyry, biomassasta/jätteestä tuotettu</t>
  </si>
  <si>
    <t>Laskentaoletus: pyöristetty nollaan, koska jokatapauksessa on lähellä sitä verrattuna fossiilisiin polttoaineisiin</t>
  </si>
  <si>
    <t>Markkinasähkön kotimaisuusaste</t>
  </si>
  <si>
    <t>Tilastokeskus, 2010-2014</t>
  </si>
  <si>
    <t>Olemassa oleva suuret rakennukset</t>
  </si>
  <si>
    <t>Uudet suuret rakennukset</t>
  </si>
  <si>
    <t>Osuus uusista suurista rakennuksista, joihin keräimet</t>
  </si>
  <si>
    <t>Investointikustannus yhteensä</t>
  </si>
  <si>
    <t>Investointikustannus, pienet</t>
  </si>
  <si>
    <t>Investointikustannus, keskikokoiset</t>
  </si>
  <si>
    <t>AURINKOLÄMPÖ PIENI JA KESKIKOKOINEN</t>
  </si>
  <si>
    <t>City of Turku, Fennovoima decision material</t>
  </si>
  <si>
    <t>Lämmön osuus CHP-tuotannolla tuotetusta energiasta</t>
  </si>
  <si>
    <t>Sis. invertterin uusimisen yhden kerran tarkastelujaksolla</t>
  </si>
  <si>
    <t>Sis. pellettiä 28 tn (135 MWh)</t>
  </si>
  <si>
    <t>Syöttötariffin maksimimäärä 19 MVA saavutettu 2020 mennessä</t>
  </si>
  <si>
    <t>Esim. Vakkilainen (2012)</t>
  </si>
  <si>
    <t>Biometaanin tuotantomäärä</t>
  </si>
  <si>
    <t>Osuus, joka myydään päästökaupan ulkopuolisille laitoksille (&lt;20 MW)</t>
  </si>
  <si>
    <t>Oletus, Gasum vuosikertomus 2014</t>
  </si>
  <si>
    <t>Investointikustannus biokaasulaitokset</t>
  </si>
  <si>
    <t>Taaleritehdas, Kuopion biokaasulaitos</t>
  </si>
  <si>
    <t>Taaleritehdas</t>
  </si>
  <si>
    <t>Valmet, 2013 H1</t>
  </si>
  <si>
    <t>Rasi et al. (2012)</t>
  </si>
  <si>
    <t xml:space="preserve">Taaleritehdas </t>
  </si>
  <si>
    <t>Tähti ja Rintala (2010), Asplund et al. (2005)</t>
  </si>
  <si>
    <t>BIOMETAANI VOIMALAITOSKÄYTTÖÖN</t>
  </si>
  <si>
    <t>Tuulivoimayhdistys 2015, Tuulivoiman työllistävä vaikutus</t>
  </si>
  <si>
    <t>Gaian arvio perustuen haastatteluun Woikoski Oy:n kanssa sekä artikkeliin Taloustaito.fi-sivuilla. (Tällä hetkellä vety maksaa Woikosken tankkausasemalla 10 euroa per kilo, mutta volyymin kasvaessa tankattavan vedyn kilohinta pudonnee 6-8 euroon. Tämäkin on vielä varovainen arvio Woikosken mukaan. Hinta on skaalattu 7 ja 10 euron välille arvioidun myyntivolyymin suhteessa - ks. teknologia "5. Vetytankkaus".)</t>
  </si>
  <si>
    <t>Gaia: aina paikallisesti syntyneet jätteet</t>
  </si>
  <si>
    <t>Gaian arvio perustuen Woikoski Oy:n haastatteluun ja artikkeliin Taloustaito.fi-sivuilla (sivutuotevetyä syntyy 1500 t/vuosi; tästä hyödynnetään nykyään selvästi alle 50 % - oletettu tässä, että talteenotto polttoaineeksi on nykyään 0 %)</t>
  </si>
  <si>
    <t>Gaian arvio perustuen Woikoski Oy:n haastatteluun (2020: 30-50 kpl vuodessa; 2030: 100 kpl/v)</t>
  </si>
  <si>
    <t>Teknologiateollisuus ry / Sähköisen liikenteen toimialaryhmä &amp; Gaia Consulting Oy, 2015, Sähköisen liikenteen dynaamiset vaikutukset</t>
  </si>
  <si>
    <t>Nykytila: Trafi; 2020 ja 2030: Teknologiateollisuus ry / Sähköisen liikenteen toimialaryhmä &amp; Gaia Consulting Oy, 2015, Sähköisen liikenteen dynaamiset vaikutukset</t>
  </si>
  <si>
    <t>Nykytila: Trafi; sininen: keskiarvo keltaisesta ja harmaasta; keltainen ja harmaa: Teknologiateollisuus ry / Sähköisen liikenteen toimialaryhmä &amp; Gaia Consulting Oy, 2015, Sähköisen liikenteen dynaamiset vaikutukset</t>
  </si>
  <si>
    <t>Gaian arvio perustuen biokaasutuottajan tietoihin</t>
  </si>
  <si>
    <t>Investointi ja kapasiteetti, keskiarvo: SunPine AB 2015, UPM-Kymmene Oyj 2015;  Kustannus jaettu koko elinkaaren tuotannolle (laskennallinen käyttöikä)</t>
  </si>
  <si>
    <t>Investointi ja kapasiteetti: KiOR Inc. 2015; Kustannus jaettu koko elinkaaren tuotannolle (laskennallinen käyttöikä)</t>
  </si>
  <si>
    <t>SunPine AB 2015 / UPM-Kymmene Oyj 2015</t>
  </si>
  <si>
    <t>BTG BioLiquids B.V. 2015 (BTG-BTL)</t>
  </si>
  <si>
    <t>Perustuen Neste Oil Oyj:n haastatteluun 2015</t>
  </si>
  <si>
    <t>Laskettu työllistävyysarviosta, perustuen Neste Oil Oyj:n haastatteluun 2015</t>
  </si>
  <si>
    <t>Perustuen  Green Fuel Nordic Oy:n haastatteluun 2015</t>
  </si>
  <si>
    <t>Keskiarvo: Fortum Oyj (Joensuu), BTG-BTL BTG BioLiquids B.V.  (Hollanti), GreenFuel Nordic Oy (Iisalmi)</t>
  </si>
  <si>
    <t>Fortum Oyj:n Joensuun laitoksen kokoluokka (50 000t/a) ja Green Fuel Nordic Oy:n suunnitelmat (390 000 t/a), 21 GJ/t, Tilastokeskus 2013, puolet POR:sta korvataan PYO</t>
  </si>
  <si>
    <t>www.alfalaval.com (St1 Biofuels Oy:n Etanolix laitokset: 1,2 t/MWh )</t>
  </si>
  <si>
    <t>Gaian arvio perustuen Mustankorkea Oy:n haastatteluun 2014 ja Biovakka Suomi Oy:n haastatteluun 2015 (kustannus jaettu koko elinkaaren tuotannolle)</t>
  </si>
  <si>
    <t>Gaian arvio perustuen Mustankorkea Oy:n haastatteluun 2014 ja Biovakka Suomi Oy:n haastatteluun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</si>
</sst>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\ %"/>
    <numFmt numFmtId="165" formatCode="#,##0.0"/>
    <numFmt numFmtId="166" formatCode="0.000"/>
    <numFmt numFmtId="167" formatCode="#,##0.000"/>
    <numFmt numFmtId="168" formatCode="0.00000"/>
    <numFmt numFmtId="169" formatCode="0.0"/>
    <numFmt numFmtId="170" formatCode="0.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B005"/>
        <bgColor indexed="64"/>
      </patternFill>
    </fill>
    <fill>
      <patternFill patternType="solid">
        <fgColor rgb="FF5178A2"/>
        <bgColor rgb="FF5178A2"/>
      </patternFill>
    </fill>
    <fill>
      <patternFill patternType="solid">
        <fgColor rgb="FF008C44"/>
        <bgColor indexed="64"/>
      </patternFill>
    </fill>
    <fill>
      <patternFill patternType="solid">
        <fgColor rgb="FF818A8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69">
    <xf numFmtId="0" fontId="0" fillId="0" borderId="0" xfId="0"/>
    <xf numFmtId="0" fontId="0" fillId="0" borderId="11" xfId="0" applyFill="1" applyBorder="1" applyAlignment="1">
      <alignment vertical="top" wrapText="1"/>
    </xf>
    <xf numFmtId="166" fontId="8" fillId="0" borderId="12" xfId="0" applyNumberFormat="1" applyFont="1" applyFill="1" applyBorder="1" applyAlignment="1">
      <alignment vertical="top" wrapText="1"/>
    </xf>
    <xf numFmtId="166" fontId="8" fillId="0" borderId="13" xfId="0" applyNumberFormat="1" applyFont="1" applyFill="1" applyBorder="1" applyAlignment="1">
      <alignment vertical="top" wrapText="1"/>
    </xf>
    <xf numFmtId="167" fontId="8" fillId="0" borderId="13" xfId="0" applyNumberFormat="1" applyFont="1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5" fillId="0" borderId="0" xfId="0" applyFont="1"/>
    <xf numFmtId="0" fontId="3" fillId="0" borderId="0" xfId="0" applyFont="1"/>
    <xf numFmtId="0" fontId="3" fillId="0" borderId="0" xfId="0" quotePrefix="1" applyFont="1"/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3" fontId="0" fillId="0" borderId="0" xfId="0" applyNumberFormat="1"/>
    <xf numFmtId="0" fontId="4" fillId="0" borderId="0" xfId="0" applyFont="1"/>
    <xf numFmtId="1" fontId="0" fillId="0" borderId="0" xfId="0" applyNumberFormat="1"/>
    <xf numFmtId="9" fontId="0" fillId="0" borderId="0" xfId="0" applyNumberFormat="1"/>
    <xf numFmtId="166" fontId="8" fillId="0" borderId="15" xfId="0" applyNumberFormat="1" applyFont="1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0" fillId="2" borderId="0" xfId="0" applyFill="1"/>
    <xf numFmtId="0" fontId="4" fillId="2" borderId="26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4" fillId="8" borderId="6" xfId="0" applyFont="1" applyFill="1" applyBorder="1" applyAlignment="1">
      <alignment vertical="top" wrapText="1"/>
    </xf>
    <xf numFmtId="0" fontId="4" fillId="8" borderId="7" xfId="0" applyFont="1" applyFill="1" applyBorder="1" applyAlignment="1">
      <alignment vertical="top" wrapText="1"/>
    </xf>
    <xf numFmtId="9" fontId="8" fillId="2" borderId="12" xfId="0" applyNumberFormat="1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10" fontId="8" fillId="2" borderId="12" xfId="0" applyNumberFormat="1" applyFont="1" applyFill="1" applyBorder="1" applyAlignment="1">
      <alignment vertical="top" wrapText="1"/>
    </xf>
    <xf numFmtId="9" fontId="8" fillId="0" borderId="12" xfId="0" applyNumberFormat="1" applyFont="1" applyFill="1" applyBorder="1" applyAlignment="1">
      <alignment vertical="top" wrapText="1"/>
    </xf>
    <xf numFmtId="164" fontId="8" fillId="2" borderId="12" xfId="0" applyNumberFormat="1" applyFont="1" applyFill="1" applyBorder="1" applyAlignment="1">
      <alignment vertical="top" wrapText="1"/>
    </xf>
    <xf numFmtId="164" fontId="8" fillId="0" borderId="12" xfId="0" applyNumberFormat="1" applyFont="1" applyFill="1" applyBorder="1" applyAlignment="1">
      <alignment vertical="top" wrapText="1"/>
    </xf>
    <xf numFmtId="2" fontId="8" fillId="2" borderId="12" xfId="0" applyNumberFormat="1" applyFont="1" applyFill="1" applyBorder="1" applyAlignment="1">
      <alignment vertical="top" wrapText="1"/>
    </xf>
    <xf numFmtId="2" fontId="8" fillId="0" borderId="12" xfId="0" applyNumberFormat="1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3" fontId="8" fillId="0" borderId="12" xfId="0" applyNumberFormat="1" applyFont="1" applyFill="1" applyBorder="1" applyAlignment="1">
      <alignment vertical="top" wrapText="1"/>
    </xf>
    <xf numFmtId="0" fontId="4" fillId="8" borderId="11" xfId="0" applyFont="1" applyFill="1" applyBorder="1" applyAlignment="1">
      <alignment vertical="top" wrapText="1"/>
    </xf>
    <xf numFmtId="0" fontId="4" fillId="8" borderId="15" xfId="0" applyFont="1" applyFill="1" applyBorder="1" applyAlignment="1">
      <alignment vertical="top" wrapText="1"/>
    </xf>
    <xf numFmtId="0" fontId="8" fillId="8" borderId="13" xfId="0" applyFont="1" applyFill="1" applyBorder="1" applyAlignment="1">
      <alignment vertical="top" wrapText="1"/>
    </xf>
    <xf numFmtId="0" fontId="8" fillId="8" borderId="14" xfId="0" applyFont="1" applyFill="1" applyBorder="1" applyAlignment="1">
      <alignment vertical="top" wrapText="1"/>
    </xf>
    <xf numFmtId="1" fontId="8" fillId="2" borderId="12" xfId="0" applyNumberFormat="1" applyFont="1" applyFill="1" applyBorder="1" applyAlignment="1">
      <alignment vertical="top" wrapText="1"/>
    </xf>
    <xf numFmtId="0" fontId="0" fillId="2" borderId="27" xfId="0" applyFill="1" applyBorder="1" applyAlignment="1">
      <alignment vertical="top" wrapText="1"/>
    </xf>
    <xf numFmtId="0" fontId="8" fillId="2" borderId="28" xfId="0" applyFont="1" applyFill="1" applyBorder="1" applyAlignment="1">
      <alignment vertical="top" wrapText="1"/>
    </xf>
    <xf numFmtId="0" fontId="8" fillId="2" borderId="29" xfId="0" applyFont="1" applyFill="1" applyBorder="1" applyAlignment="1">
      <alignment vertical="top" wrapText="1"/>
    </xf>
    <xf numFmtId="3" fontId="8" fillId="0" borderId="15" xfId="0" applyNumberFormat="1" applyFont="1" applyFill="1" applyBorder="1" applyAlignment="1">
      <alignment vertical="top" wrapText="1"/>
    </xf>
    <xf numFmtId="165" fontId="8" fillId="0" borderId="12" xfId="0" applyNumberFormat="1" applyFont="1" applyFill="1" applyBorder="1" applyAlignment="1">
      <alignment vertical="top" wrapText="1"/>
    </xf>
    <xf numFmtId="169" fontId="8" fillId="2" borderId="12" xfId="0" applyNumberFormat="1" applyFont="1" applyFill="1" applyBorder="1" applyAlignment="1">
      <alignment vertical="top" wrapText="1"/>
    </xf>
    <xf numFmtId="10" fontId="8" fillId="8" borderId="12" xfId="0" applyNumberFormat="1" applyFont="1" applyFill="1" applyBorder="1" applyAlignment="1">
      <alignment vertical="top" wrapText="1"/>
    </xf>
    <xf numFmtId="9" fontId="8" fillId="2" borderId="17" xfId="0" applyNumberFormat="1" applyFont="1" applyFill="1" applyBorder="1" applyAlignment="1">
      <alignment vertical="top" wrapText="1"/>
    </xf>
    <xf numFmtId="0" fontId="8" fillId="2" borderId="18" xfId="0" applyFont="1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9" fontId="8" fillId="2" borderId="12" xfId="1" applyFont="1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165" fontId="8" fillId="0" borderId="15" xfId="0" applyNumberFormat="1" applyFont="1" applyFill="1" applyBorder="1" applyAlignment="1">
      <alignment vertical="top" wrapText="1"/>
    </xf>
    <xf numFmtId="165" fontId="8" fillId="0" borderId="13" xfId="0" applyNumberFormat="1" applyFont="1" applyFill="1" applyBorder="1" applyAlignment="1">
      <alignment vertical="top" wrapText="1"/>
    </xf>
    <xf numFmtId="165" fontId="8" fillId="8" borderId="15" xfId="0" applyNumberFormat="1" applyFont="1" applyFill="1" applyBorder="1" applyAlignment="1">
      <alignment vertical="top" wrapText="1"/>
    </xf>
    <xf numFmtId="165" fontId="8" fillId="8" borderId="13" xfId="0" applyNumberFormat="1" applyFont="1" applyFill="1" applyBorder="1" applyAlignment="1">
      <alignment vertical="top" wrapText="1"/>
    </xf>
    <xf numFmtId="9" fontId="8" fillId="8" borderId="12" xfId="0" applyNumberFormat="1" applyFont="1" applyFill="1" applyBorder="1" applyAlignment="1">
      <alignment vertical="top" wrapText="1"/>
    </xf>
    <xf numFmtId="9" fontId="8" fillId="8" borderId="13" xfId="0" applyNumberFormat="1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167" fontId="8" fillId="2" borderId="17" xfId="0" applyNumberFormat="1" applyFont="1" applyFill="1" applyBorder="1" applyAlignment="1">
      <alignment vertical="top" wrapText="1"/>
    </xf>
    <xf numFmtId="167" fontId="8" fillId="2" borderId="18" xfId="0" applyNumberFormat="1" applyFont="1" applyFill="1" applyBorder="1" applyAlignment="1">
      <alignment vertical="top" wrapText="1"/>
    </xf>
    <xf numFmtId="167" fontId="8" fillId="0" borderId="15" xfId="0" applyNumberFormat="1" applyFont="1" applyFill="1" applyBorder="1" applyAlignment="1">
      <alignment vertical="top" wrapText="1"/>
    </xf>
    <xf numFmtId="167" fontId="8" fillId="0" borderId="12" xfId="0" applyNumberFormat="1" applyFont="1" applyFill="1" applyBorder="1" applyAlignment="1">
      <alignment vertical="top" wrapText="1"/>
    </xf>
    <xf numFmtId="3" fontId="8" fillId="2" borderId="17" xfId="0" applyNumberFormat="1" applyFont="1" applyFill="1" applyBorder="1" applyAlignment="1">
      <alignment vertical="top" wrapText="1"/>
    </xf>
    <xf numFmtId="3" fontId="8" fillId="2" borderId="18" xfId="0" applyNumberFormat="1" applyFont="1" applyFill="1" applyBorder="1" applyAlignment="1">
      <alignment vertical="top" wrapText="1"/>
    </xf>
    <xf numFmtId="0" fontId="8" fillId="2" borderId="22" xfId="0" applyFont="1" applyFill="1" applyBorder="1" applyAlignment="1">
      <alignment vertical="top" wrapText="1"/>
    </xf>
    <xf numFmtId="167" fontId="8" fillId="8" borderId="15" xfId="0" applyNumberFormat="1" applyFont="1" applyFill="1" applyBorder="1" applyAlignment="1">
      <alignment vertical="top" wrapText="1"/>
    </xf>
    <xf numFmtId="167" fontId="8" fillId="8" borderId="12" xfId="0" applyNumberFormat="1" applyFont="1" applyFill="1" applyBorder="1" applyAlignment="1">
      <alignment vertical="top" wrapText="1"/>
    </xf>
    <xf numFmtId="167" fontId="8" fillId="8" borderId="13" xfId="0" applyNumberFormat="1" applyFont="1" applyFill="1" applyBorder="1" applyAlignment="1">
      <alignment vertical="top" wrapText="1"/>
    </xf>
    <xf numFmtId="0" fontId="0" fillId="0" borderId="23" xfId="0" applyFill="1" applyBorder="1" applyAlignment="1">
      <alignment vertical="top" wrapText="1"/>
    </xf>
    <xf numFmtId="4" fontId="8" fillId="2" borderId="24" xfId="0" applyNumberFormat="1" applyFont="1" applyFill="1" applyBorder="1" applyAlignment="1">
      <alignment vertical="top" wrapText="1"/>
    </xf>
    <xf numFmtId="3" fontId="8" fillId="2" borderId="24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2" borderId="6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23" xfId="0" applyFill="1" applyBorder="1"/>
    <xf numFmtId="0" fontId="4" fillId="2" borderId="0" xfId="0" applyFont="1" applyFill="1"/>
    <xf numFmtId="0" fontId="8" fillId="2" borderId="35" xfId="0" applyFont="1" applyFill="1" applyBorder="1"/>
    <xf numFmtId="0" fontId="0" fillId="2" borderId="36" xfId="0" applyFont="1" applyFill="1" applyBorder="1" applyAlignment="1"/>
    <xf numFmtId="0" fontId="0" fillId="7" borderId="2" xfId="0" applyFill="1" applyBorder="1"/>
    <xf numFmtId="0" fontId="7" fillId="7" borderId="2" xfId="0" applyFont="1" applyFill="1" applyBorder="1"/>
    <xf numFmtId="0" fontId="0" fillId="2" borderId="30" xfId="0" applyFont="1" applyFill="1" applyBorder="1"/>
    <xf numFmtId="0" fontId="7" fillId="2" borderId="6" xfId="0" applyFont="1" applyFill="1" applyBorder="1"/>
    <xf numFmtId="0" fontId="8" fillId="2" borderId="30" xfId="0" applyFont="1" applyFill="1" applyBorder="1"/>
    <xf numFmtId="9" fontId="8" fillId="2" borderId="30" xfId="0" applyNumberFormat="1" applyFont="1" applyFill="1" applyBorder="1"/>
    <xf numFmtId="0" fontId="8" fillId="2" borderId="31" xfId="0" applyFont="1" applyFill="1" applyBorder="1"/>
    <xf numFmtId="0" fontId="7" fillId="2" borderId="11" xfId="0" applyFont="1" applyFill="1" applyBorder="1"/>
    <xf numFmtId="0" fontId="0" fillId="0" borderId="11" xfId="0" applyFill="1" applyBorder="1"/>
    <xf numFmtId="0" fontId="0" fillId="0" borderId="23" xfId="0" applyFill="1" applyBorder="1"/>
    <xf numFmtId="2" fontId="0" fillId="2" borderId="30" xfId="0" applyNumberFormat="1" applyFont="1" applyFill="1" applyBorder="1"/>
    <xf numFmtId="0" fontId="0" fillId="0" borderId="7" xfId="0" applyFont="1" applyFill="1" applyBorder="1"/>
    <xf numFmtId="168" fontId="8" fillId="0" borderId="15" xfId="1" applyNumberFormat="1" applyFont="1" applyFill="1" applyBorder="1" applyAlignment="1">
      <alignment vertical="top" wrapText="1"/>
    </xf>
    <xf numFmtId="9" fontId="8" fillId="0" borderId="15" xfId="1" applyFont="1" applyFill="1" applyBorder="1" applyAlignment="1">
      <alignment vertical="top" wrapText="1"/>
    </xf>
    <xf numFmtId="9" fontId="8" fillId="0" borderId="38" xfId="1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2" borderId="0" xfId="0" applyFont="1" applyFill="1"/>
    <xf numFmtId="0" fontId="0" fillId="7" borderId="39" xfId="0" applyFont="1" applyFill="1" applyBorder="1"/>
    <xf numFmtId="0" fontId="2" fillId="5" borderId="40" xfId="0" applyFont="1" applyFill="1" applyBorder="1" applyAlignment="1">
      <alignment vertical="top" wrapText="1"/>
    </xf>
    <xf numFmtId="0" fontId="2" fillId="4" borderId="40" xfId="0" applyFont="1" applyFill="1" applyBorder="1" applyAlignment="1">
      <alignment vertical="top" wrapText="1"/>
    </xf>
    <xf numFmtId="0" fontId="4" fillId="3" borderId="40" xfId="0" applyFont="1" applyFill="1" applyBorder="1" applyAlignment="1">
      <alignment vertical="top" wrapText="1"/>
    </xf>
    <xf numFmtId="0" fontId="2" fillId="6" borderId="40" xfId="0" applyFont="1" applyFill="1" applyBorder="1" applyAlignment="1">
      <alignment vertical="top" wrapText="1"/>
    </xf>
    <xf numFmtId="0" fontId="8" fillId="7" borderId="41" xfId="0" applyFont="1" applyFill="1" applyBorder="1"/>
    <xf numFmtId="0" fontId="8" fillId="7" borderId="42" xfId="0" applyFont="1" applyFill="1" applyBorder="1"/>
    <xf numFmtId="0" fontId="8" fillId="2" borderId="10" xfId="0" applyFont="1" applyFill="1" applyBorder="1"/>
    <xf numFmtId="0" fontId="0" fillId="2" borderId="7" xfId="0" applyFont="1" applyFill="1" applyBorder="1"/>
    <xf numFmtId="3" fontId="8" fillId="2" borderId="8" xfId="0" applyNumberFormat="1" applyFont="1" applyFill="1" applyBorder="1"/>
    <xf numFmtId="3" fontId="8" fillId="2" borderId="9" xfId="0" applyNumberFormat="1" applyFont="1" applyFill="1" applyBorder="1"/>
    <xf numFmtId="0" fontId="8" fillId="2" borderId="9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3" fontId="0" fillId="2" borderId="12" xfId="0" applyNumberFormat="1" applyFont="1" applyFill="1" applyBorder="1"/>
    <xf numFmtId="3" fontId="8" fillId="2" borderId="12" xfId="0" applyNumberFormat="1" applyFont="1" applyFill="1" applyBorder="1"/>
    <xf numFmtId="0" fontId="0" fillId="2" borderId="15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3" fontId="8" fillId="0" borderId="12" xfId="0" applyNumberFormat="1" applyFont="1" applyFill="1" applyBorder="1"/>
    <xf numFmtId="0" fontId="0" fillId="0" borderId="11" xfId="0" applyFont="1" applyFill="1" applyBorder="1"/>
    <xf numFmtId="9" fontId="8" fillId="2" borderId="12" xfId="1" applyFont="1" applyFill="1" applyBorder="1"/>
    <xf numFmtId="3" fontId="8" fillId="2" borderId="13" xfId="0" applyNumberFormat="1" applyFont="1" applyFill="1" applyBorder="1"/>
    <xf numFmtId="9" fontId="8" fillId="2" borderId="17" xfId="1" applyFont="1" applyFill="1" applyBorder="1"/>
    <xf numFmtId="0" fontId="8" fillId="2" borderId="18" xfId="0" applyFont="1" applyFill="1" applyBorder="1"/>
    <xf numFmtId="0" fontId="8" fillId="2" borderId="22" xfId="0" applyFont="1" applyFill="1" applyBorder="1"/>
    <xf numFmtId="9" fontId="8" fillId="0" borderId="17" xfId="1" applyFont="1" applyFill="1" applyBorder="1"/>
    <xf numFmtId="9" fontId="8" fillId="0" borderId="34" xfId="1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0" fillId="7" borderId="2" xfId="0" applyFont="1" applyFill="1" applyBorder="1"/>
    <xf numFmtId="9" fontId="8" fillId="0" borderId="12" xfId="1" applyFont="1" applyFill="1" applyBorder="1"/>
    <xf numFmtId="3" fontId="8" fillId="0" borderId="8" xfId="0" applyNumberFormat="1" applyFont="1" applyFill="1" applyBorder="1"/>
    <xf numFmtId="9" fontId="8" fillId="0" borderId="13" xfId="1" applyFont="1" applyFill="1" applyBorder="1"/>
    <xf numFmtId="3" fontId="8" fillId="0" borderId="13" xfId="0" applyNumberFormat="1" applyFont="1" applyFill="1" applyBorder="1"/>
    <xf numFmtId="0" fontId="8" fillId="0" borderId="13" xfId="0" applyFont="1" applyFill="1" applyBorder="1"/>
    <xf numFmtId="0" fontId="0" fillId="7" borderId="45" xfId="0" applyFont="1" applyFill="1" applyBorder="1"/>
    <xf numFmtId="1" fontId="8" fillId="0" borderId="47" xfId="0" applyNumberFormat="1" applyFont="1" applyFill="1" applyBorder="1"/>
    <xf numFmtId="9" fontId="0" fillId="0" borderId="47" xfId="0" applyNumberFormat="1" applyFont="1" applyFill="1" applyBorder="1"/>
    <xf numFmtId="9" fontId="8" fillId="0" borderId="47" xfId="0" applyNumberFormat="1" applyFont="1" applyFill="1" applyBorder="1"/>
    <xf numFmtId="0" fontId="8" fillId="0" borderId="47" xfId="0" applyFont="1" applyFill="1" applyBorder="1"/>
    <xf numFmtId="0" fontId="0" fillId="0" borderId="47" xfId="0" applyFont="1" applyFill="1" applyBorder="1"/>
    <xf numFmtId="9" fontId="8" fillId="0" borderId="47" xfId="1" applyFont="1" applyFill="1" applyBorder="1"/>
    <xf numFmtId="0" fontId="0" fillId="0" borderId="46" xfId="0" applyFont="1" applyFill="1" applyBorder="1"/>
    <xf numFmtId="3" fontId="8" fillId="0" borderId="47" xfId="0" applyNumberFormat="1" applyFont="1" applyFill="1" applyBorder="1"/>
    <xf numFmtId="0" fontId="0" fillId="0" borderId="48" xfId="0" applyFont="1" applyFill="1" applyBorder="1"/>
    <xf numFmtId="0" fontId="8" fillId="0" borderId="48" xfId="0" applyFont="1" applyFill="1" applyBorder="1"/>
    <xf numFmtId="3" fontId="8" fillId="0" borderId="53" xfId="0" applyNumberFormat="1" applyFont="1" applyFill="1" applyBorder="1"/>
    <xf numFmtId="3" fontId="0" fillId="0" borderId="47" xfId="0" applyNumberFormat="1" applyFont="1" applyFill="1" applyBorder="1"/>
    <xf numFmtId="0" fontId="2" fillId="5" borderId="40" xfId="0" applyFont="1" applyFill="1" applyBorder="1" applyAlignment="1">
      <alignment horizontal="center" vertical="top" wrapText="1"/>
    </xf>
    <xf numFmtId="0" fontId="0" fillId="2" borderId="0" xfId="0" applyFont="1" applyFill="1" applyBorder="1" applyAlignment="1"/>
    <xf numFmtId="2" fontId="8" fillId="0" borderId="47" xfId="0" applyNumberFormat="1" applyFont="1" applyFill="1" applyBorder="1"/>
    <xf numFmtId="0" fontId="8" fillId="0" borderId="23" xfId="0" applyFont="1" applyFill="1" applyBorder="1"/>
    <xf numFmtId="9" fontId="8" fillId="2" borderId="34" xfId="1" applyFont="1" applyFill="1" applyBorder="1"/>
    <xf numFmtId="1" fontId="0" fillId="0" borderId="47" xfId="0" applyNumberFormat="1" applyFont="1" applyFill="1" applyBorder="1"/>
    <xf numFmtId="3" fontId="8" fillId="0" borderId="58" xfId="0" applyNumberFormat="1" applyFont="1" applyFill="1" applyBorder="1"/>
    <xf numFmtId="3" fontId="8" fillId="0" borderId="61" xfId="0" applyNumberFormat="1" applyFont="1" applyFill="1" applyBorder="1"/>
    <xf numFmtId="165" fontId="0" fillId="0" borderId="0" xfId="0" applyNumberFormat="1"/>
    <xf numFmtId="3" fontId="0" fillId="0" borderId="12" xfId="0" applyNumberFormat="1" applyBorder="1"/>
    <xf numFmtId="0" fontId="0" fillId="0" borderId="12" xfId="0" applyBorder="1"/>
    <xf numFmtId="0" fontId="0" fillId="7" borderId="39" xfId="0" applyFill="1" applyBorder="1" applyAlignment="1">
      <alignment vertical="top" wrapText="1"/>
    </xf>
    <xf numFmtId="167" fontId="0" fillId="0" borderId="0" xfId="0" applyNumberFormat="1"/>
    <xf numFmtId="4" fontId="0" fillId="0" borderId="0" xfId="0" applyNumberFormat="1"/>
    <xf numFmtId="0" fontId="0" fillId="2" borderId="13" xfId="0" applyFont="1" applyFill="1" applyBorder="1" applyAlignment="1">
      <alignment vertical="top" wrapText="1"/>
    </xf>
    <xf numFmtId="0" fontId="0" fillId="2" borderId="14" xfId="0" applyFont="1" applyFill="1" applyBorder="1" applyAlignment="1">
      <alignment vertical="top" wrapText="1"/>
    </xf>
    <xf numFmtId="3" fontId="6" fillId="0" borderId="12" xfId="0" applyNumberFormat="1" applyFont="1" applyFill="1" applyBorder="1" applyAlignment="1">
      <alignment vertical="top" wrapText="1"/>
    </xf>
    <xf numFmtId="9" fontId="6" fillId="0" borderId="12" xfId="0" applyNumberFormat="1" applyFont="1" applyFill="1" applyBorder="1" applyAlignment="1">
      <alignment vertical="top" wrapText="1"/>
    </xf>
    <xf numFmtId="3" fontId="4" fillId="0" borderId="0" xfId="0" applyNumberFormat="1" applyFont="1"/>
    <xf numFmtId="1" fontId="8" fillId="2" borderId="12" xfId="0" applyNumberFormat="1" applyFont="1" applyFill="1" applyBorder="1"/>
    <xf numFmtId="0" fontId="0" fillId="2" borderId="0" xfId="0" applyFont="1" applyFill="1"/>
    <xf numFmtId="3" fontId="8" fillId="2" borderId="0" xfId="0" applyNumberFormat="1" applyFont="1" applyFill="1" applyBorder="1"/>
    <xf numFmtId="0" fontId="12" fillId="2" borderId="0" xfId="0" applyFont="1" applyFill="1"/>
    <xf numFmtId="0" fontId="0" fillId="0" borderId="0" xfId="0" applyFont="1"/>
    <xf numFmtId="9" fontId="8" fillId="2" borderId="0" xfId="1" applyFont="1" applyFill="1" applyBorder="1"/>
    <xf numFmtId="0" fontId="0" fillId="2" borderId="0" xfId="0" applyFill="1" applyBorder="1"/>
    <xf numFmtId="0" fontId="8" fillId="2" borderId="0" xfId="0" applyFont="1" applyFill="1" applyAlignment="1">
      <alignment horizontal="right"/>
    </xf>
    <xf numFmtId="0" fontId="8" fillId="0" borderId="13" xfId="0" applyFont="1" applyFill="1" applyBorder="1" applyAlignment="1">
      <alignment vertical="top" wrapText="1"/>
    </xf>
    <xf numFmtId="2" fontId="0" fillId="0" borderId="0" xfId="0" applyNumberFormat="1"/>
    <xf numFmtId="3" fontId="13" fillId="0" borderId="7" xfId="0" applyNumberFormat="1" applyFont="1" applyFill="1" applyBorder="1"/>
    <xf numFmtId="3" fontId="13" fillId="0" borderId="15" xfId="0" applyNumberFormat="1" applyFont="1" applyFill="1" applyBorder="1"/>
    <xf numFmtId="9" fontId="13" fillId="0" borderId="15" xfId="1" applyFont="1" applyFill="1" applyBorder="1"/>
    <xf numFmtId="9" fontId="13" fillId="0" borderId="19" xfId="1" applyFont="1" applyFill="1" applyBorder="1"/>
    <xf numFmtId="9" fontId="13" fillId="0" borderId="44" xfId="1" applyFont="1" applyFill="1" applyBorder="1"/>
    <xf numFmtId="0" fontId="2" fillId="5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2" fillId="6" borderId="3" xfId="0" applyFont="1" applyFill="1" applyBorder="1" applyAlignment="1">
      <alignment vertical="top" wrapText="1"/>
    </xf>
    <xf numFmtId="0" fontId="8" fillId="7" borderId="4" xfId="0" applyFont="1" applyFill="1" applyBorder="1" applyAlignment="1">
      <alignment vertical="top" wrapText="1"/>
    </xf>
    <xf numFmtId="0" fontId="8" fillId="7" borderId="5" xfId="0" applyFont="1" applyFill="1" applyBorder="1" applyAlignment="1">
      <alignment vertical="top" wrapText="1"/>
    </xf>
    <xf numFmtId="0" fontId="8" fillId="2" borderId="8" xfId="0" applyFont="1" applyFill="1" applyBorder="1"/>
    <xf numFmtId="0" fontId="0" fillId="2" borderId="31" xfId="0" applyFont="1" applyFill="1" applyBorder="1"/>
    <xf numFmtId="9" fontId="1" fillId="2" borderId="12" xfId="1" applyFont="1" applyFill="1" applyBorder="1"/>
    <xf numFmtId="9" fontId="1" fillId="2" borderId="13" xfId="1" applyFont="1" applyFill="1" applyBorder="1"/>
    <xf numFmtId="9" fontId="8" fillId="2" borderId="14" xfId="1" applyFont="1" applyFill="1" applyBorder="1"/>
    <xf numFmtId="165" fontId="0" fillId="2" borderId="12" xfId="0" applyNumberFormat="1" applyFont="1" applyFill="1" applyBorder="1"/>
    <xf numFmtId="4" fontId="0" fillId="2" borderId="12" xfId="0" applyNumberFormat="1" applyFont="1" applyFill="1" applyBorder="1"/>
    <xf numFmtId="165" fontId="10" fillId="2" borderId="14" xfId="2" applyNumberFormat="1" applyFont="1" applyFill="1" applyBorder="1"/>
    <xf numFmtId="0" fontId="10" fillId="2" borderId="14" xfId="2" applyFont="1" applyFill="1" applyBorder="1"/>
    <xf numFmtId="0" fontId="0" fillId="2" borderId="32" xfId="0" applyFont="1" applyFill="1" applyBorder="1"/>
    <xf numFmtId="0" fontId="8" fillId="7" borderId="4" xfId="0" applyFont="1" applyFill="1" applyBorder="1"/>
    <xf numFmtId="0" fontId="8" fillId="7" borderId="5" xfId="0" applyFont="1" applyFill="1" applyBorder="1"/>
    <xf numFmtId="3" fontId="8" fillId="2" borderId="31" xfId="0" applyNumberFormat="1" applyFont="1" applyFill="1" applyBorder="1"/>
    <xf numFmtId="9" fontId="8" fillId="2" borderId="8" xfId="0" applyNumberFormat="1" applyFont="1" applyFill="1" applyBorder="1"/>
    <xf numFmtId="9" fontId="8" fillId="2" borderId="9" xfId="0" applyNumberFormat="1" applyFont="1" applyFill="1" applyBorder="1"/>
    <xf numFmtId="169" fontId="8" fillId="2" borderId="30" xfId="0" applyNumberFormat="1" applyFont="1" applyFill="1" applyBorder="1"/>
    <xf numFmtId="169" fontId="8" fillId="0" borderId="8" xfId="0" applyNumberFormat="1" applyFont="1" applyFill="1" applyBorder="1"/>
    <xf numFmtId="1" fontId="8" fillId="2" borderId="30" xfId="0" applyNumberFormat="1" applyFont="1" applyFill="1" applyBorder="1"/>
    <xf numFmtId="1" fontId="8" fillId="0" borderId="8" xfId="0" applyNumberFormat="1" applyFont="1" applyFill="1" applyBorder="1"/>
    <xf numFmtId="0" fontId="0" fillId="0" borderId="31" xfId="0" applyFont="1" applyFill="1" applyBorder="1"/>
    <xf numFmtId="3" fontId="8" fillId="0" borderId="31" xfId="0" applyNumberFormat="1" applyFont="1" applyFill="1" applyBorder="1"/>
    <xf numFmtId="9" fontId="8" fillId="2" borderId="31" xfId="1" applyFont="1" applyFill="1" applyBorder="1"/>
    <xf numFmtId="3" fontId="8" fillId="2" borderId="17" xfId="0" applyNumberFormat="1" applyFont="1" applyFill="1" applyBorder="1"/>
    <xf numFmtId="9" fontId="1" fillId="2" borderId="32" xfId="1" applyFont="1" applyFill="1" applyBorder="1"/>
    <xf numFmtId="9" fontId="1" fillId="2" borderId="33" xfId="1" applyFont="1" applyFill="1" applyBorder="1"/>
    <xf numFmtId="0" fontId="8" fillId="0" borderId="8" xfId="0" applyFont="1" applyFill="1" applyBorder="1"/>
    <xf numFmtId="0" fontId="8" fillId="0" borderId="10" xfId="0" applyFont="1" applyFill="1" applyBorder="1"/>
    <xf numFmtId="0" fontId="8" fillId="0" borderId="14" xfId="0" applyFont="1" applyFill="1" applyBorder="1"/>
    <xf numFmtId="9" fontId="0" fillId="2" borderId="31" xfId="0" applyNumberFormat="1" applyFont="1" applyFill="1" applyBorder="1"/>
    <xf numFmtId="9" fontId="8" fillId="0" borderId="14" xfId="1" applyFont="1" applyFill="1" applyBorder="1"/>
    <xf numFmtId="3" fontId="0" fillId="0" borderId="12" xfId="0" applyNumberFormat="1" applyFont="1" applyFill="1" applyBorder="1"/>
    <xf numFmtId="3" fontId="0" fillId="0" borderId="13" xfId="0" applyNumberFormat="1" applyFont="1" applyFill="1" applyBorder="1"/>
    <xf numFmtId="3" fontId="0" fillId="0" borderId="17" xfId="0" applyNumberFormat="1" applyFont="1" applyFill="1" applyBorder="1"/>
    <xf numFmtId="3" fontId="0" fillId="0" borderId="18" xfId="0" applyNumberFormat="1" applyFont="1" applyFill="1" applyBorder="1"/>
    <xf numFmtId="0" fontId="0" fillId="0" borderId="22" xfId="0" applyFont="1" applyFill="1" applyBorder="1"/>
    <xf numFmtId="9" fontId="1" fillId="0" borderId="17" xfId="1" applyFont="1" applyFill="1" applyBorder="1"/>
    <xf numFmtId="9" fontId="1" fillId="0" borderId="18" xfId="1" applyFont="1" applyFill="1" applyBorder="1"/>
    <xf numFmtId="9" fontId="8" fillId="2" borderId="24" xfId="1" applyFont="1" applyFill="1" applyBorder="1"/>
    <xf numFmtId="0" fontId="0" fillId="2" borderId="14" xfId="0" applyFont="1" applyFill="1" applyBorder="1"/>
    <xf numFmtId="9" fontId="0" fillId="2" borderId="30" xfId="0" applyNumberFormat="1" applyFont="1" applyFill="1" applyBorder="1"/>
    <xf numFmtId="9" fontId="0" fillId="2" borderId="8" xfId="0" applyNumberFormat="1" applyFont="1" applyFill="1" applyBorder="1"/>
    <xf numFmtId="9" fontId="0" fillId="2" borderId="9" xfId="0" applyNumberFormat="1" applyFont="1" applyFill="1" applyBorder="1"/>
    <xf numFmtId="0" fontId="0" fillId="2" borderId="10" xfId="0" applyFont="1" applyFill="1" applyBorder="1"/>
    <xf numFmtId="0" fontId="4" fillId="2" borderId="30" xfId="0" applyFont="1" applyFill="1" applyBorder="1"/>
    <xf numFmtId="0" fontId="6" fillId="2" borderId="31" xfId="0" applyFont="1" applyFill="1" applyBorder="1"/>
    <xf numFmtId="165" fontId="8" fillId="0" borderId="12" xfId="0" applyNumberFormat="1" applyFont="1" applyFill="1" applyBorder="1"/>
    <xf numFmtId="165" fontId="8" fillId="0" borderId="13" xfId="0" applyNumberFormat="1" applyFont="1" applyFill="1" applyBorder="1"/>
    <xf numFmtId="0" fontId="0" fillId="2" borderId="37" xfId="0" applyFont="1" applyFill="1" applyBorder="1"/>
    <xf numFmtId="3" fontId="8" fillId="2" borderId="13" xfId="0" applyNumberFormat="1" applyFont="1" applyFill="1" applyBorder="1" applyAlignment="1">
      <alignment horizontal="right"/>
    </xf>
    <xf numFmtId="0" fontId="0" fillId="0" borderId="33" xfId="0" applyFont="1" applyFill="1" applyBorder="1"/>
    <xf numFmtId="0" fontId="8" fillId="0" borderId="24" xfId="0" applyFont="1" applyFill="1" applyBorder="1"/>
    <xf numFmtId="9" fontId="8" fillId="0" borderId="25" xfId="1" applyFont="1" applyFill="1" applyBorder="1"/>
    <xf numFmtId="9" fontId="1" fillId="2" borderId="30" xfId="1" applyFont="1" applyFill="1" applyBorder="1"/>
    <xf numFmtId="9" fontId="8" fillId="2" borderId="8" xfId="1" applyFont="1" applyFill="1" applyBorder="1"/>
    <xf numFmtId="9" fontId="8" fillId="2" borderId="9" xfId="1" applyFont="1" applyFill="1" applyBorder="1"/>
    <xf numFmtId="9" fontId="1" fillId="0" borderId="8" xfId="1" applyFont="1" applyFill="1" applyBorder="1"/>
    <xf numFmtId="9" fontId="1" fillId="0" borderId="9" xfId="1" applyFont="1" applyFill="1" applyBorder="1"/>
    <xf numFmtId="0" fontId="0" fillId="0" borderId="10" xfId="0" applyFont="1" applyFill="1" applyBorder="1"/>
    <xf numFmtId="3" fontId="0" fillId="0" borderId="12" xfId="0" applyNumberFormat="1" applyFont="1" applyBorder="1"/>
    <xf numFmtId="0" fontId="0" fillId="0" borderId="12" xfId="0" applyFont="1" applyBorder="1"/>
    <xf numFmtId="9" fontId="0" fillId="0" borderId="12" xfId="0" applyNumberFormat="1" applyFont="1" applyBorder="1"/>
    <xf numFmtId="165" fontId="0" fillId="0" borderId="12" xfId="0" applyNumberFormat="1" applyFont="1" applyBorder="1"/>
    <xf numFmtId="9" fontId="0" fillId="0" borderId="0" xfId="0" applyNumberFormat="1" applyFont="1"/>
    <xf numFmtId="0" fontId="8" fillId="8" borderId="8" xfId="0" applyFont="1" applyFill="1" applyBorder="1" applyAlignment="1">
      <alignment vertical="top" wrapText="1"/>
    </xf>
    <xf numFmtId="0" fontId="8" fillId="8" borderId="9" xfId="0" applyFont="1" applyFill="1" applyBorder="1" applyAlignment="1">
      <alignment vertical="top" wrapText="1"/>
    </xf>
    <xf numFmtId="0" fontId="8" fillId="8" borderId="10" xfId="0" applyFont="1" applyFill="1" applyBorder="1" applyAlignment="1">
      <alignment vertical="top" wrapText="1"/>
    </xf>
    <xf numFmtId="0" fontId="0" fillId="2" borderId="15" xfId="0" applyFont="1" applyFill="1" applyBorder="1" applyAlignment="1">
      <alignment vertical="top" wrapText="1"/>
    </xf>
    <xf numFmtId="1" fontId="0" fillId="0" borderId="15" xfId="0" applyNumberFormat="1" applyFont="1" applyFill="1" applyBorder="1" applyAlignment="1">
      <alignment vertical="top" wrapText="1"/>
    </xf>
    <xf numFmtId="1" fontId="0" fillId="2" borderId="15" xfId="0" applyNumberFormat="1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0" fillId="0" borderId="13" xfId="0" applyFont="1" applyFill="1" applyBorder="1" applyAlignment="1">
      <alignment vertical="top" wrapText="1"/>
    </xf>
    <xf numFmtId="165" fontId="8" fillId="8" borderId="12" xfId="0" applyNumberFormat="1" applyFont="1" applyFill="1" applyBorder="1" applyAlignment="1">
      <alignment vertical="top" wrapText="1"/>
    </xf>
    <xf numFmtId="0" fontId="0" fillId="8" borderId="13" xfId="0" applyFont="1" applyFill="1" applyBorder="1" applyAlignment="1">
      <alignment vertical="top" wrapText="1"/>
    </xf>
    <xf numFmtId="0" fontId="0" fillId="8" borderId="14" xfId="0" applyFont="1" applyFill="1" applyBorder="1" applyAlignment="1">
      <alignment vertical="top" wrapText="1"/>
    </xf>
    <xf numFmtId="167" fontId="0" fillId="2" borderId="19" xfId="0" applyNumberFormat="1" applyFont="1" applyFill="1" applyBorder="1" applyAlignment="1">
      <alignment vertical="top" wrapText="1"/>
    </xf>
    <xf numFmtId="165" fontId="0" fillId="2" borderId="19" xfId="0" applyNumberFormat="1" applyFont="1" applyFill="1" applyBorder="1" applyAlignment="1">
      <alignment vertical="top" wrapText="1"/>
    </xf>
    <xf numFmtId="0" fontId="0" fillId="2" borderId="19" xfId="0" applyFont="1" applyFill="1" applyBorder="1" applyAlignment="1">
      <alignment vertical="top" wrapText="1"/>
    </xf>
    <xf numFmtId="9" fontId="0" fillId="2" borderId="19" xfId="0" applyNumberFormat="1" applyFont="1" applyFill="1" applyBorder="1" applyAlignment="1">
      <alignment vertical="top" wrapText="1"/>
    </xf>
    <xf numFmtId="9" fontId="0" fillId="2" borderId="65" xfId="0" applyNumberFormat="1" applyFont="1" applyFill="1" applyBorder="1" applyAlignment="1">
      <alignment vertical="top" wrapText="1"/>
    </xf>
    <xf numFmtId="0" fontId="0" fillId="0" borderId="25" xfId="0" applyFont="1" applyFill="1" applyBorder="1" applyAlignment="1">
      <alignment vertical="top" wrapText="1"/>
    </xf>
    <xf numFmtId="3" fontId="0" fillId="0" borderId="0" xfId="0" applyNumberFormat="1" applyFont="1"/>
    <xf numFmtId="167" fontId="0" fillId="0" borderId="12" xfId="0" applyNumberFormat="1" applyFont="1" applyBorder="1"/>
    <xf numFmtId="4" fontId="0" fillId="0" borderId="12" xfId="0" applyNumberFormat="1" applyFont="1" applyBorder="1"/>
    <xf numFmtId="1" fontId="0" fillId="0" borderId="12" xfId="0" applyNumberFormat="1" applyFont="1" applyBorder="1"/>
    <xf numFmtId="4" fontId="0" fillId="2" borderId="8" xfId="0" applyNumberFormat="1" applyFont="1" applyFill="1" applyBorder="1"/>
    <xf numFmtId="4" fontId="0" fillId="0" borderId="7" xfId="0" applyNumberFormat="1" applyFont="1" applyFill="1" applyBorder="1"/>
    <xf numFmtId="0" fontId="0" fillId="0" borderId="15" xfId="0" applyFont="1" applyFill="1" applyBorder="1"/>
    <xf numFmtId="9" fontId="1" fillId="0" borderId="15" xfId="1" applyFont="1" applyFill="1" applyBorder="1"/>
    <xf numFmtId="9" fontId="1" fillId="0" borderId="7" xfId="1" applyFont="1" applyFill="1" applyBorder="1"/>
    <xf numFmtId="9" fontId="1" fillId="0" borderId="19" xfId="1" applyFont="1" applyFill="1" applyBorder="1"/>
    <xf numFmtId="9" fontId="1" fillId="2" borderId="15" xfId="1" applyFont="1" applyFill="1" applyBorder="1"/>
    <xf numFmtId="9" fontId="1" fillId="2" borderId="19" xfId="1" applyFont="1" applyFill="1" applyBorder="1"/>
    <xf numFmtId="9" fontId="1" fillId="0" borderId="47" xfId="1" applyFont="1" applyFill="1" applyBorder="1"/>
    <xf numFmtId="0" fontId="2" fillId="5" borderId="55" xfId="0" applyFont="1" applyFill="1" applyBorder="1" applyAlignment="1">
      <alignment vertical="top" wrapText="1"/>
    </xf>
    <xf numFmtId="0" fontId="2" fillId="4" borderId="55" xfId="0" applyFont="1" applyFill="1" applyBorder="1" applyAlignment="1">
      <alignment vertical="top" wrapText="1"/>
    </xf>
    <xf numFmtId="0" fontId="4" fillId="3" borderId="55" xfId="0" applyFont="1" applyFill="1" applyBorder="1" applyAlignment="1">
      <alignment vertical="top" wrapText="1"/>
    </xf>
    <xf numFmtId="0" fontId="2" fillId="6" borderId="55" xfId="0" applyFont="1" applyFill="1" applyBorder="1" applyAlignment="1">
      <alignment vertical="top" wrapText="1"/>
    </xf>
    <xf numFmtId="169" fontId="0" fillId="0" borderId="12" xfId="0" applyNumberFormat="1" applyFont="1" applyBorder="1"/>
    <xf numFmtId="0" fontId="2" fillId="5" borderId="12" xfId="0" applyFont="1" applyFill="1" applyBorder="1" applyAlignment="1">
      <alignment vertical="top"/>
    </xf>
    <xf numFmtId="0" fontId="2" fillId="4" borderId="12" xfId="0" applyFont="1" applyFill="1" applyBorder="1" applyAlignment="1">
      <alignment vertical="top"/>
    </xf>
    <xf numFmtId="0" fontId="4" fillId="3" borderId="12" xfId="0" applyFont="1" applyFill="1" applyBorder="1" applyAlignment="1">
      <alignment vertical="top"/>
    </xf>
    <xf numFmtId="0" fontId="2" fillId="6" borderId="12" xfId="0" applyFont="1" applyFill="1" applyBorder="1" applyAlignment="1">
      <alignment vertical="top"/>
    </xf>
    <xf numFmtId="9" fontId="0" fillId="0" borderId="12" xfId="0" applyNumberFormat="1" applyFont="1" applyFill="1" applyBorder="1" applyAlignment="1">
      <alignment vertical="top" wrapText="1"/>
    </xf>
    <xf numFmtId="0" fontId="2" fillId="5" borderId="12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4" fontId="0" fillId="0" borderId="12" xfId="0" applyNumberFormat="1" applyFont="1" applyFill="1" applyBorder="1" applyAlignment="1">
      <alignment vertical="top" wrapText="1"/>
    </xf>
    <xf numFmtId="3" fontId="0" fillId="0" borderId="12" xfId="0" applyNumberFormat="1" applyFont="1" applyFill="1" applyBorder="1" applyAlignment="1">
      <alignment vertical="top" wrapText="1"/>
    </xf>
    <xf numFmtId="165" fontId="0" fillId="0" borderId="12" xfId="0" applyNumberFormat="1" applyFont="1" applyFill="1" applyBorder="1" applyAlignment="1">
      <alignment vertical="top" wrapText="1"/>
    </xf>
    <xf numFmtId="0" fontId="0" fillId="9" borderId="12" xfId="0" applyFont="1" applyFill="1" applyBorder="1"/>
    <xf numFmtId="3" fontId="0" fillId="9" borderId="12" xfId="0" applyNumberFormat="1" applyFont="1" applyFill="1" applyBorder="1"/>
    <xf numFmtId="0" fontId="8" fillId="0" borderId="12" xfId="0" applyFont="1" applyBorder="1"/>
    <xf numFmtId="0" fontId="0" fillId="0" borderId="8" xfId="0" applyFont="1" applyFill="1" applyBorder="1"/>
    <xf numFmtId="0" fontId="0" fillId="0" borderId="9" xfId="0" applyFont="1" applyFill="1" applyBorder="1"/>
    <xf numFmtId="9" fontId="8" fillId="0" borderId="7" xfId="1" applyFont="1" applyFill="1" applyBorder="1"/>
    <xf numFmtId="169" fontId="8" fillId="0" borderId="7" xfId="0" applyNumberFormat="1" applyFont="1" applyFill="1" applyBorder="1"/>
    <xf numFmtId="0" fontId="14" fillId="0" borderId="11" xfId="0" applyFont="1" applyFill="1" applyBorder="1" applyAlignment="1">
      <alignment vertical="top" wrapText="1"/>
    </xf>
    <xf numFmtId="2" fontId="8" fillId="0" borderId="15" xfId="1" applyNumberFormat="1" applyFont="1" applyFill="1" applyBorder="1" applyAlignment="1">
      <alignment vertical="top" wrapText="1"/>
    </xf>
    <xf numFmtId="165" fontId="0" fillId="0" borderId="47" xfId="0" applyNumberFormat="1" applyFont="1" applyFill="1" applyBorder="1"/>
    <xf numFmtId="9" fontId="0" fillId="0" borderId="47" xfId="1" applyFont="1" applyFill="1" applyBorder="1"/>
    <xf numFmtId="0" fontId="6" fillId="8" borderId="11" xfId="0" applyFont="1" applyFill="1" applyBorder="1" applyAlignment="1">
      <alignment vertical="top" wrapText="1"/>
    </xf>
    <xf numFmtId="0" fontId="10" fillId="2" borderId="22" xfId="2" applyFont="1" applyFill="1" applyBorder="1"/>
    <xf numFmtId="9" fontId="1" fillId="0" borderId="12" xfId="1" applyFont="1" applyFill="1" applyBorder="1"/>
    <xf numFmtId="0" fontId="0" fillId="0" borderId="47" xfId="0" applyNumberFormat="1" applyFont="1" applyFill="1" applyBorder="1"/>
    <xf numFmtId="0" fontId="0" fillId="0" borderId="16" xfId="0" applyFont="1" applyFill="1" applyBorder="1"/>
    <xf numFmtId="0" fontId="0" fillId="0" borderId="32" xfId="0" applyFont="1" applyFill="1" applyBorder="1"/>
    <xf numFmtId="0" fontId="0" fillId="0" borderId="23" xfId="0" applyFont="1" applyFill="1" applyBorder="1"/>
    <xf numFmtId="1" fontId="1" fillId="0" borderId="12" xfId="1" applyNumberFormat="1" applyFont="1" applyFill="1" applyBorder="1"/>
    <xf numFmtId="9" fontId="1" fillId="0" borderId="31" xfId="1" applyFont="1" applyFill="1" applyBorder="1"/>
    <xf numFmtId="0" fontId="8" fillId="0" borderId="50" xfId="0" applyFont="1" applyFill="1" applyBorder="1"/>
    <xf numFmtId="0" fontId="10" fillId="0" borderId="22" xfId="2" applyFont="1" applyFill="1" applyBorder="1"/>
    <xf numFmtId="0" fontId="8" fillId="0" borderId="18" xfId="0" applyFont="1" applyFill="1" applyBorder="1"/>
    <xf numFmtId="9" fontId="8" fillId="0" borderId="22" xfId="1" applyFont="1" applyFill="1" applyBorder="1"/>
    <xf numFmtId="0" fontId="0" fillId="0" borderId="56" xfId="0" applyFont="1" applyFill="1" applyBorder="1"/>
    <xf numFmtId="0" fontId="0" fillId="0" borderId="66" xfId="0" applyNumberFormat="1" applyFont="1" applyFill="1" applyBorder="1"/>
    <xf numFmtId="1" fontId="8" fillId="2" borderId="12" xfId="1" applyNumberFormat="1" applyFont="1" applyFill="1" applyBorder="1"/>
    <xf numFmtId="0" fontId="8" fillId="0" borderId="11" xfId="0" applyFont="1" applyFill="1" applyBorder="1"/>
    <xf numFmtId="0" fontId="8" fillId="0" borderId="31" xfId="0" applyFont="1" applyFill="1" applyBorder="1"/>
    <xf numFmtId="0" fontId="8" fillId="0" borderId="22" xfId="0" applyFont="1" applyFill="1" applyBorder="1"/>
    <xf numFmtId="169" fontId="0" fillId="0" borderId="47" xfId="0" applyNumberFormat="1" applyFont="1" applyFill="1" applyBorder="1"/>
    <xf numFmtId="169" fontId="8" fillId="0" borderId="47" xfId="0" applyNumberFormat="1" applyFont="1" applyFill="1" applyBorder="1"/>
    <xf numFmtId="0" fontId="8" fillId="0" borderId="16" xfId="0" applyFont="1" applyFill="1" applyBorder="1"/>
    <xf numFmtId="0" fontId="8" fillId="0" borderId="32" xfId="0" applyFont="1" applyFill="1" applyBorder="1"/>
    <xf numFmtId="165" fontId="8" fillId="0" borderId="17" xfId="0" applyNumberFormat="1" applyFont="1" applyFill="1" applyBorder="1"/>
    <xf numFmtId="165" fontId="8" fillId="0" borderId="22" xfId="0" applyNumberFormat="1" applyFont="1" applyFill="1" applyBorder="1"/>
    <xf numFmtId="0" fontId="0" fillId="0" borderId="19" xfId="0" applyFont="1" applyFill="1" applyBorder="1"/>
    <xf numFmtId="0" fontId="0" fillId="0" borderId="44" xfId="0" applyFont="1" applyFill="1" applyBorder="1"/>
    <xf numFmtId="0" fontId="8" fillId="0" borderId="25" xfId="0" applyFont="1" applyFill="1" applyBorder="1"/>
    <xf numFmtId="0" fontId="0" fillId="0" borderId="2" xfId="0" applyFont="1" applyFill="1" applyBorder="1"/>
    <xf numFmtId="3" fontId="8" fillId="0" borderId="43" xfId="0" applyNumberFormat="1" applyFont="1" applyFill="1" applyBorder="1"/>
    <xf numFmtId="0" fontId="8" fillId="0" borderId="4" xfId="0" applyFont="1" applyFill="1" applyBorder="1"/>
    <xf numFmtId="0" fontId="0" fillId="0" borderId="6" xfId="0" applyFont="1" applyFill="1" applyBorder="1"/>
    <xf numFmtId="0" fontId="8" fillId="0" borderId="9" xfId="0" applyFont="1" applyFill="1" applyBorder="1"/>
    <xf numFmtId="3" fontId="8" fillId="0" borderId="14" xfId="0" applyNumberFormat="1" applyFont="1" applyFill="1" applyBorder="1"/>
    <xf numFmtId="9" fontId="8" fillId="0" borderId="12" xfId="1" applyNumberFormat="1" applyFont="1" applyFill="1" applyBorder="1"/>
    <xf numFmtId="3" fontId="8" fillId="0" borderId="17" xfId="0" applyNumberFormat="1" applyFont="1" applyFill="1" applyBorder="1"/>
    <xf numFmtId="0" fontId="3" fillId="0" borderId="15" xfId="0" applyFont="1" applyFill="1" applyBorder="1"/>
    <xf numFmtId="0" fontId="4" fillId="0" borderId="46" xfId="0" applyFont="1" applyFill="1" applyBorder="1"/>
    <xf numFmtId="0" fontId="4" fillId="0" borderId="47" xfId="0" applyFont="1" applyFill="1" applyBorder="1"/>
    <xf numFmtId="1" fontId="1" fillId="0" borderId="47" xfId="1" applyNumberFormat="1" applyFont="1" applyFill="1" applyBorder="1"/>
    <xf numFmtId="3" fontId="1" fillId="0" borderId="47" xfId="1" applyNumberFormat="1" applyFont="1" applyFill="1" applyBorder="1"/>
    <xf numFmtId="1" fontId="8" fillId="0" borderId="47" xfId="1" applyNumberFormat="1" applyFont="1" applyFill="1" applyBorder="1"/>
    <xf numFmtId="3" fontId="8" fillId="0" borderId="47" xfId="1" applyNumberFormat="1" applyFont="1" applyFill="1" applyBorder="1"/>
    <xf numFmtId="3" fontId="5" fillId="0" borderId="47" xfId="0" applyNumberFormat="1" applyFont="1" applyFill="1" applyBorder="1"/>
    <xf numFmtId="3" fontId="8" fillId="0" borderId="49" xfId="0" applyNumberFormat="1" applyFont="1" applyFill="1" applyBorder="1"/>
    <xf numFmtId="0" fontId="0" fillId="0" borderId="46" xfId="0" quotePrefix="1" applyFont="1" applyFill="1" applyBorder="1"/>
    <xf numFmtId="9" fontId="8" fillId="0" borderId="49" xfId="1" applyFont="1" applyFill="1" applyBorder="1"/>
    <xf numFmtId="2" fontId="0" fillId="0" borderId="47" xfId="0" applyNumberFormat="1" applyFont="1" applyFill="1" applyBorder="1"/>
    <xf numFmtId="0" fontId="8" fillId="0" borderId="49" xfId="0" applyFont="1" applyFill="1" applyBorder="1"/>
    <xf numFmtId="0" fontId="0" fillId="0" borderId="51" xfId="0" applyFont="1" applyFill="1" applyBorder="1"/>
    <xf numFmtId="0" fontId="0" fillId="0" borderId="52" xfId="0" applyFont="1" applyFill="1" applyBorder="1"/>
    <xf numFmtId="0" fontId="0" fillId="0" borderId="53" xfId="0" applyFont="1" applyFill="1" applyBorder="1"/>
    <xf numFmtId="0" fontId="8" fillId="0" borderId="53" xfId="0" applyFont="1" applyFill="1" applyBorder="1"/>
    <xf numFmtId="0" fontId="8" fillId="0" borderId="54" xfId="0" applyFont="1" applyFill="1" applyBorder="1"/>
    <xf numFmtId="9" fontId="8" fillId="0" borderId="53" xfId="1" applyFont="1" applyFill="1" applyBorder="1"/>
    <xf numFmtId="9" fontId="0" fillId="0" borderId="49" xfId="1" applyFont="1" applyFill="1" applyBorder="1"/>
    <xf numFmtId="1" fontId="0" fillId="0" borderId="47" xfId="1" applyNumberFormat="1" applyFont="1" applyFill="1" applyBorder="1"/>
    <xf numFmtId="165" fontId="8" fillId="0" borderId="47" xfId="0" applyNumberFormat="1" applyFont="1" applyFill="1" applyBorder="1"/>
    <xf numFmtId="0" fontId="8" fillId="0" borderId="33" xfId="0" applyFont="1" applyFill="1" applyBorder="1"/>
    <xf numFmtId="0" fontId="4" fillId="0" borderId="56" xfId="0" applyFont="1" applyFill="1" applyBorder="1"/>
    <xf numFmtId="0" fontId="0" fillId="0" borderId="0" xfId="0" applyFont="1" applyFill="1" applyBorder="1"/>
    <xf numFmtId="0" fontId="4" fillId="0" borderId="57" xfId="0" applyFont="1" applyFill="1" applyBorder="1"/>
    <xf numFmtId="0" fontId="0" fillId="0" borderId="58" xfId="0" applyFont="1" applyFill="1" applyBorder="1"/>
    <xf numFmtId="0" fontId="8" fillId="0" borderId="58" xfId="0" applyFont="1" applyFill="1" applyBorder="1"/>
    <xf numFmtId="0" fontId="8" fillId="0" borderId="59" xfId="0" applyFont="1" applyFill="1" applyBorder="1"/>
    <xf numFmtId="0" fontId="0" fillId="0" borderId="61" xfId="0" applyFont="1" applyFill="1" applyBorder="1"/>
    <xf numFmtId="0" fontId="4" fillId="0" borderId="60" xfId="0" applyFont="1" applyFill="1" applyBorder="1"/>
    <xf numFmtId="0" fontId="8" fillId="0" borderId="61" xfId="0" applyFont="1" applyFill="1" applyBorder="1"/>
    <xf numFmtId="0" fontId="8" fillId="0" borderId="62" xfId="0" applyFont="1" applyFill="1" applyBorder="1"/>
    <xf numFmtId="4" fontId="8" fillId="0" borderId="12" xfId="0" applyNumberFormat="1" applyFont="1" applyFill="1" applyBorder="1" applyAlignment="1">
      <alignment vertical="top" wrapText="1"/>
    </xf>
    <xf numFmtId="3" fontId="0" fillId="0" borderId="0" xfId="0" applyNumberFormat="1" applyBorder="1"/>
    <xf numFmtId="9" fontId="0" fillId="0" borderId="0" xfId="0" applyNumberFormat="1" applyFont="1" applyBorder="1"/>
    <xf numFmtId="3" fontId="0" fillId="0" borderId="0" xfId="0" applyNumberFormat="1" applyFont="1" applyBorder="1"/>
    <xf numFmtId="0" fontId="0" fillId="2" borderId="6" xfId="0" applyFont="1" applyFill="1" applyBorder="1"/>
    <xf numFmtId="0" fontId="0" fillId="2" borderId="11" xfId="0" applyFont="1" applyFill="1" applyBorder="1"/>
    <xf numFmtId="0" fontId="0" fillId="2" borderId="16" xfId="0" applyFont="1" applyFill="1" applyBorder="1"/>
    <xf numFmtId="3" fontId="0" fillId="0" borderId="15" xfId="0" applyNumberFormat="1" applyFont="1" applyFill="1" applyBorder="1"/>
    <xf numFmtId="3" fontId="0" fillId="0" borderId="7" xfId="0" applyNumberFormat="1" applyFont="1" applyFill="1" applyBorder="1"/>
    <xf numFmtId="0" fontId="4" fillId="2" borderId="0" xfId="0" applyFont="1" applyFill="1" applyBorder="1"/>
    <xf numFmtId="0" fontId="0" fillId="2" borderId="2" xfId="0" applyFill="1" applyBorder="1"/>
    <xf numFmtId="9" fontId="0" fillId="2" borderId="43" xfId="1" applyFont="1" applyFill="1" applyBorder="1"/>
    <xf numFmtId="0" fontId="8" fillId="2" borderId="5" xfId="0" applyFont="1" applyFill="1" applyBorder="1"/>
    <xf numFmtId="9" fontId="0" fillId="2" borderId="12" xfId="1" applyFont="1" applyFill="1" applyBorder="1"/>
    <xf numFmtId="9" fontId="0" fillId="2" borderId="44" xfId="1" applyFont="1" applyFill="1" applyBorder="1"/>
    <xf numFmtId="9" fontId="1" fillId="2" borderId="0" xfId="1" applyFont="1" applyFill="1" applyBorder="1"/>
    <xf numFmtId="9" fontId="1" fillId="0" borderId="0" xfId="1" applyFont="1" applyFill="1" applyBorder="1"/>
    <xf numFmtId="170" fontId="8" fillId="2" borderId="12" xfId="0" applyNumberFormat="1" applyFont="1" applyFill="1" applyBorder="1" applyAlignment="1">
      <alignment vertical="top" wrapText="1"/>
    </xf>
    <xf numFmtId="0" fontId="0" fillId="2" borderId="12" xfId="0" applyFill="1" applyBorder="1"/>
    <xf numFmtId="165" fontId="8" fillId="2" borderId="12" xfId="0" applyNumberFormat="1" applyFont="1" applyFill="1" applyBorder="1" applyAlignment="1">
      <alignment vertical="top" wrapText="1"/>
    </xf>
    <xf numFmtId="0" fontId="0" fillId="0" borderId="0" xfId="0" applyFill="1"/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14" fillId="0" borderId="0" xfId="0" applyFont="1" applyFill="1"/>
    <xf numFmtId="3" fontId="8" fillId="0" borderId="12" xfId="0" applyNumberFormat="1" applyFont="1" applyBorder="1"/>
    <xf numFmtId="0" fontId="6" fillId="0" borderId="12" xfId="0" applyFont="1" applyBorder="1"/>
    <xf numFmtId="0" fontId="0" fillId="0" borderId="12" xfId="0" applyFill="1" applyBorder="1" applyAlignment="1">
      <alignment vertical="top" wrapText="1"/>
    </xf>
    <xf numFmtId="0" fontId="8" fillId="2" borderId="12" xfId="0" applyFont="1" applyFill="1" applyBorder="1"/>
    <xf numFmtId="0" fontId="0" fillId="0" borderId="12" xfId="0" applyFill="1" applyBorder="1"/>
    <xf numFmtId="9" fontId="0" fillId="0" borderId="12" xfId="0" applyNumberFormat="1" applyFont="1" applyFill="1" applyBorder="1"/>
    <xf numFmtId="0" fontId="8" fillId="0" borderId="12" xfId="0" applyFont="1" applyFill="1" applyBorder="1"/>
    <xf numFmtId="0" fontId="8" fillId="0" borderId="12" xfId="0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3" fontId="8" fillId="2" borderId="12" xfId="0" applyNumberFormat="1" applyFont="1" applyFill="1" applyBorder="1" applyAlignment="1">
      <alignment vertical="top" wrapText="1"/>
    </xf>
    <xf numFmtId="9" fontId="8" fillId="2" borderId="12" xfId="0" applyNumberFormat="1" applyFont="1" applyFill="1" applyBorder="1"/>
    <xf numFmtId="9" fontId="8" fillId="0" borderId="12" xfId="0" applyNumberFormat="1" applyFont="1" applyFill="1" applyBorder="1"/>
    <xf numFmtId="1" fontId="8" fillId="0" borderId="12" xfId="0" applyNumberFormat="1" applyFont="1" applyFill="1" applyBorder="1"/>
    <xf numFmtId="0" fontId="0" fillId="0" borderId="12" xfId="0" applyFont="1" applyFill="1" applyBorder="1"/>
    <xf numFmtId="1" fontId="0" fillId="0" borderId="12" xfId="0" applyNumberFormat="1" applyFont="1" applyFill="1" applyBorder="1"/>
    <xf numFmtId="0" fontId="4" fillId="7" borderId="73" xfId="0" applyFont="1" applyFill="1" applyBorder="1"/>
    <xf numFmtId="0" fontId="8" fillId="7" borderId="73" xfId="0" applyFont="1" applyFill="1" applyBorder="1"/>
    <xf numFmtId="0" fontId="0" fillId="2" borderId="12" xfId="0" applyFill="1" applyBorder="1" applyAlignment="1">
      <alignment vertical="top" wrapText="1"/>
    </xf>
    <xf numFmtId="0" fontId="0" fillId="2" borderId="12" xfId="0" applyFont="1" applyFill="1" applyBorder="1" applyAlignment="1">
      <alignment vertical="top" wrapText="1"/>
    </xf>
    <xf numFmtId="0" fontId="4" fillId="7" borderId="8" xfId="0" applyFont="1" applyFill="1" applyBorder="1" applyAlignment="1">
      <alignment vertical="top" wrapText="1"/>
    </xf>
    <xf numFmtId="0" fontId="0" fillId="7" borderId="12" xfId="0" applyFont="1" applyFill="1" applyBorder="1" applyAlignment="1">
      <alignment vertical="top" wrapText="1"/>
    </xf>
    <xf numFmtId="4" fontId="0" fillId="2" borderId="12" xfId="0" applyNumberFormat="1" applyFont="1" applyFill="1" applyBorder="1" applyAlignment="1">
      <alignment vertical="top" wrapText="1"/>
    </xf>
    <xf numFmtId="9" fontId="0" fillId="2" borderId="12" xfId="0" applyNumberFormat="1" applyFont="1" applyFill="1" applyBorder="1" applyAlignment="1">
      <alignment vertical="top" wrapText="1"/>
    </xf>
    <xf numFmtId="169" fontId="0" fillId="0" borderId="12" xfId="0" applyNumberFormat="1" applyFont="1" applyFill="1" applyBorder="1" applyAlignment="1">
      <alignment vertical="top" wrapText="1"/>
    </xf>
    <xf numFmtId="169" fontId="0" fillId="2" borderId="12" xfId="0" applyNumberFormat="1" applyFont="1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0" fontId="0" fillId="2" borderId="17" xfId="0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0" fontId="0" fillId="2" borderId="34" xfId="0" applyFont="1" applyFill="1" applyBorder="1" applyAlignment="1">
      <alignment vertical="top" wrapText="1"/>
    </xf>
    <xf numFmtId="3" fontId="8" fillId="0" borderId="8" xfId="0" applyNumberFormat="1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0" fontId="8" fillId="2" borderId="12" xfId="0" quotePrefix="1" applyFont="1" applyFill="1" applyBorder="1"/>
    <xf numFmtId="0" fontId="15" fillId="2" borderId="12" xfId="0" quotePrefix="1" applyFont="1" applyFill="1" applyBorder="1"/>
    <xf numFmtId="164" fontId="0" fillId="0" borderId="12" xfId="0" applyNumberFormat="1" applyFont="1" applyFill="1" applyBorder="1"/>
    <xf numFmtId="165" fontId="0" fillId="0" borderId="12" xfId="0" applyNumberFormat="1" applyFont="1" applyFill="1" applyBorder="1"/>
    <xf numFmtId="9" fontId="0" fillId="0" borderId="12" xfId="1" applyFont="1" applyBorder="1"/>
    <xf numFmtId="0" fontId="0" fillId="0" borderId="11" xfId="0" applyFont="1" applyFill="1" applyBorder="1" applyAlignment="1">
      <alignment vertical="top" wrapText="1"/>
    </xf>
    <xf numFmtId="0" fontId="8" fillId="2" borderId="4" xfId="0" applyFont="1" applyFill="1" applyBorder="1"/>
    <xf numFmtId="0" fontId="8" fillId="0" borderId="0" xfId="0" applyFont="1" applyFill="1" applyBorder="1" applyAlignment="1">
      <alignment horizontal="right"/>
    </xf>
    <xf numFmtId="3" fontId="8" fillId="2" borderId="12" xfId="1" applyNumberFormat="1" applyFont="1" applyFill="1" applyBorder="1"/>
    <xf numFmtId="3" fontId="8" fillId="2" borderId="13" xfId="1" applyNumberFormat="1" applyFont="1" applyFill="1" applyBorder="1"/>
    <xf numFmtId="165" fontId="8" fillId="2" borderId="12" xfId="0" applyNumberFormat="1" applyFont="1" applyFill="1" applyBorder="1"/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0" fontId="2" fillId="6" borderId="21" xfId="0" applyFont="1" applyFill="1" applyBorder="1" applyAlignment="1">
      <alignment horizontal="center" vertical="top" wrapText="1"/>
    </xf>
    <xf numFmtId="3" fontId="11" fillId="0" borderId="67" xfId="0" applyNumberFormat="1" applyFont="1" applyFill="1" applyBorder="1" applyAlignment="1">
      <alignment horizontal="center" vertical="center" wrapText="1"/>
    </xf>
    <xf numFmtId="3" fontId="11" fillId="0" borderId="68" xfId="0" applyNumberFormat="1" applyFont="1" applyFill="1" applyBorder="1" applyAlignment="1">
      <alignment horizontal="center" vertical="center" wrapText="1"/>
    </xf>
    <xf numFmtId="3" fontId="11" fillId="0" borderId="69" xfId="0" applyNumberFormat="1" applyFont="1" applyFill="1" applyBorder="1" applyAlignment="1">
      <alignment horizontal="center" vertical="center" wrapText="1"/>
    </xf>
    <xf numFmtId="3" fontId="11" fillId="0" borderId="66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70" xfId="0" applyNumberFormat="1" applyFont="1" applyFill="1" applyBorder="1" applyAlignment="1">
      <alignment horizontal="center" vertical="center" wrapText="1"/>
    </xf>
    <xf numFmtId="3" fontId="11" fillId="0" borderId="71" xfId="0" applyNumberFormat="1" applyFont="1" applyFill="1" applyBorder="1" applyAlignment="1">
      <alignment horizontal="center" vertical="center" wrapText="1"/>
    </xf>
    <xf numFmtId="3" fontId="11" fillId="0" borderId="36" xfId="0" applyNumberFormat="1" applyFont="1" applyFill="1" applyBorder="1" applyAlignment="1">
      <alignment horizontal="center" vertical="center" wrapText="1"/>
    </xf>
    <xf numFmtId="3" fontId="11" fillId="0" borderId="72" xfId="0" applyNumberFormat="1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top" wrapText="1"/>
    </xf>
    <xf numFmtId="0" fontId="2" fillId="4" borderId="64" xfId="0" applyFont="1" applyFill="1" applyBorder="1" applyAlignment="1">
      <alignment horizontal="center" vertical="top" wrapText="1"/>
    </xf>
    <xf numFmtId="0" fontId="4" fillId="3" borderId="63" xfId="0" applyFont="1" applyFill="1" applyBorder="1" applyAlignment="1">
      <alignment horizontal="center" vertical="top" wrapText="1"/>
    </xf>
    <xf numFmtId="0" fontId="4" fillId="3" borderId="64" xfId="0" applyFont="1" applyFill="1" applyBorder="1" applyAlignment="1">
      <alignment horizontal="center" vertical="top" wrapText="1"/>
    </xf>
    <xf numFmtId="0" fontId="2" fillId="6" borderId="63" xfId="0" applyFont="1" applyFill="1" applyBorder="1" applyAlignment="1">
      <alignment horizontal="center" vertical="top" wrapText="1"/>
    </xf>
    <xf numFmtId="0" fontId="2" fillId="6" borderId="64" xfId="0" applyFont="1" applyFill="1" applyBorder="1" applyAlignment="1">
      <alignment horizontal="center" vertical="top" wrapText="1"/>
    </xf>
    <xf numFmtId="0" fontId="0" fillId="2" borderId="17" xfId="0" applyFont="1" applyFill="1" applyBorder="1" applyAlignment="1">
      <alignment horizontal="left" vertical="top" wrapText="1"/>
    </xf>
    <xf numFmtId="0" fontId="0" fillId="2" borderId="74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</cellXfs>
  <cellStyles count="3">
    <cellStyle name="Hyperlinkki" xfId="2" builtinId="8"/>
    <cellStyle name="Normaali" xfId="0" builtinId="0"/>
    <cellStyle name="Prosentti" xfId="1" builtinId="5"/>
  </cellStyles>
  <dxfs count="2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0"/>
  <sheetViews>
    <sheetView tabSelected="1" zoomScale="80" zoomScaleNormal="80" workbookViewId="0">
      <selection activeCell="N32" sqref="N32"/>
    </sheetView>
  </sheetViews>
  <sheetFormatPr defaultColWidth="9.109375" defaultRowHeight="14.4" x14ac:dyDescent="0.3"/>
  <cols>
    <col min="1" max="1" width="82.109375" style="10" customWidth="1"/>
    <col min="2" max="8" width="14.5546875" style="74" customWidth="1"/>
    <col min="9" max="9" width="16.44140625" style="74" bestFit="1" customWidth="1"/>
    <col min="10" max="10" width="112" style="74" bestFit="1" customWidth="1"/>
    <col min="11" max="11" width="9.109375" style="9" customWidth="1"/>
    <col min="12" max="16384" width="9.109375" style="9"/>
  </cols>
  <sheetData>
    <row r="1" spans="1:12" customFormat="1" ht="15" thickBot="1" x14ac:dyDescent="0.35">
      <c r="A1" s="20" t="s">
        <v>123</v>
      </c>
      <c r="B1" s="21" t="s">
        <v>0</v>
      </c>
      <c r="C1" s="444" t="s">
        <v>1</v>
      </c>
      <c r="D1" s="445"/>
      <c r="E1" s="446" t="s">
        <v>153</v>
      </c>
      <c r="F1" s="447"/>
      <c r="G1" s="448" t="s">
        <v>2</v>
      </c>
      <c r="H1" s="448"/>
      <c r="I1" s="22"/>
      <c r="J1" s="22"/>
      <c r="L1" s="6"/>
    </row>
    <row r="2" spans="1:12" customFormat="1" x14ac:dyDescent="0.3">
      <c r="A2" s="23"/>
      <c r="B2" s="182">
        <v>2015</v>
      </c>
      <c r="C2" s="183">
        <v>2020</v>
      </c>
      <c r="D2" s="183">
        <v>2030</v>
      </c>
      <c r="E2" s="184">
        <v>2020</v>
      </c>
      <c r="F2" s="184">
        <v>2030</v>
      </c>
      <c r="G2" s="185">
        <v>2020</v>
      </c>
      <c r="H2" s="185">
        <v>2030</v>
      </c>
      <c r="I2" s="186" t="s">
        <v>3</v>
      </c>
      <c r="J2" s="187" t="s">
        <v>4</v>
      </c>
      <c r="L2" s="7"/>
    </row>
    <row r="3" spans="1:12" customFormat="1" x14ac:dyDescent="0.3">
      <c r="A3" s="24" t="s">
        <v>5</v>
      </c>
      <c r="B3" s="25"/>
      <c r="C3" s="251"/>
      <c r="D3" s="252"/>
      <c r="E3" s="252"/>
      <c r="F3" s="252"/>
      <c r="G3" s="252"/>
      <c r="H3" s="252"/>
      <c r="I3" s="252"/>
      <c r="J3" s="253"/>
      <c r="L3" s="7"/>
    </row>
    <row r="4" spans="1:12" customFormat="1" x14ac:dyDescent="0.3">
      <c r="A4" s="16" t="s">
        <v>6</v>
      </c>
      <c r="B4" s="26">
        <v>0.24</v>
      </c>
      <c r="C4" s="26">
        <v>0.24</v>
      </c>
      <c r="D4" s="26">
        <v>0.24</v>
      </c>
      <c r="E4" s="26">
        <v>0.24</v>
      </c>
      <c r="F4" s="26">
        <v>0.24</v>
      </c>
      <c r="G4" s="26">
        <v>0.24</v>
      </c>
      <c r="H4" s="26">
        <v>0.24</v>
      </c>
      <c r="I4" s="27" t="s">
        <v>7</v>
      </c>
      <c r="J4" s="18" t="s">
        <v>8</v>
      </c>
      <c r="L4" s="8"/>
    </row>
    <row r="5" spans="1:12" customFormat="1" x14ac:dyDescent="0.3">
      <c r="A5" s="16" t="s">
        <v>9</v>
      </c>
      <c r="B5" s="26">
        <v>0.2</v>
      </c>
      <c r="C5" s="26">
        <v>0.2</v>
      </c>
      <c r="D5" s="26">
        <v>0.2</v>
      </c>
      <c r="E5" s="26">
        <v>0.2</v>
      </c>
      <c r="F5" s="26">
        <v>0.2</v>
      </c>
      <c r="G5" s="26">
        <v>0.2</v>
      </c>
      <c r="H5" s="26">
        <v>0.2</v>
      </c>
      <c r="I5" s="27" t="s">
        <v>7</v>
      </c>
      <c r="J5" s="18" t="s">
        <v>10</v>
      </c>
    </row>
    <row r="6" spans="1:12" customFormat="1" x14ac:dyDescent="0.3">
      <c r="A6" s="16" t="s">
        <v>11</v>
      </c>
      <c r="B6" s="28">
        <v>0.69720000000000004</v>
      </c>
      <c r="C6" s="28">
        <v>0.69720000000000004</v>
      </c>
      <c r="D6" s="28">
        <v>0.69720000000000004</v>
      </c>
      <c r="E6" s="28">
        <v>0.69720000000000004</v>
      </c>
      <c r="F6" s="28">
        <v>0.69720000000000004</v>
      </c>
      <c r="G6" s="28">
        <v>0.69720000000000004</v>
      </c>
      <c r="H6" s="28">
        <v>0.69720000000000004</v>
      </c>
      <c r="I6" s="27" t="s">
        <v>7</v>
      </c>
      <c r="J6" s="18" t="s">
        <v>10</v>
      </c>
    </row>
    <row r="7" spans="1:12" customFormat="1" x14ac:dyDescent="0.3">
      <c r="A7" s="16" t="s">
        <v>12</v>
      </c>
      <c r="B7" s="28">
        <v>0.30279999999999996</v>
      </c>
      <c r="C7" s="28">
        <v>0.30279999999999996</v>
      </c>
      <c r="D7" s="28">
        <v>0.30279999999999996</v>
      </c>
      <c r="E7" s="28">
        <v>0.30279999999999996</v>
      </c>
      <c r="F7" s="28">
        <v>0.30279999999999996</v>
      </c>
      <c r="G7" s="28">
        <v>0.30279999999999996</v>
      </c>
      <c r="H7" s="28">
        <v>0.30279999999999996</v>
      </c>
      <c r="I7" s="27" t="s">
        <v>7</v>
      </c>
      <c r="J7" s="18" t="s">
        <v>10</v>
      </c>
    </row>
    <row r="8" spans="1:12" customFormat="1" x14ac:dyDescent="0.3">
      <c r="A8" s="16" t="s">
        <v>13</v>
      </c>
      <c r="B8" s="26">
        <v>0.33</v>
      </c>
      <c r="C8" s="29">
        <v>0.33</v>
      </c>
      <c r="D8" s="26">
        <v>0.33</v>
      </c>
      <c r="E8" s="26">
        <v>0.33</v>
      </c>
      <c r="F8" s="26">
        <v>0.33</v>
      </c>
      <c r="G8" s="26">
        <v>0.33</v>
      </c>
      <c r="H8" s="26">
        <v>0.33</v>
      </c>
      <c r="I8" s="27" t="s">
        <v>7</v>
      </c>
      <c r="J8" s="18" t="s">
        <v>8</v>
      </c>
    </row>
    <row r="9" spans="1:12" customFormat="1" x14ac:dyDescent="0.3">
      <c r="A9" s="16" t="s">
        <v>14</v>
      </c>
      <c r="B9" s="30">
        <v>3.3000000000000002E-2</v>
      </c>
      <c r="C9" s="31">
        <v>3.3000000000000002E-2</v>
      </c>
      <c r="D9" s="30">
        <v>3.3000000000000002E-2</v>
      </c>
      <c r="E9" s="30">
        <v>3.3000000000000002E-2</v>
      </c>
      <c r="F9" s="30">
        <v>3.3000000000000002E-2</v>
      </c>
      <c r="G9" s="30">
        <v>3.3000000000000002E-2</v>
      </c>
      <c r="H9" s="30">
        <v>3.3000000000000002E-2</v>
      </c>
      <c r="I9" s="27" t="s">
        <v>7</v>
      </c>
      <c r="J9" s="18" t="s">
        <v>15</v>
      </c>
    </row>
    <row r="10" spans="1:12" customFormat="1" x14ac:dyDescent="0.3">
      <c r="A10" s="16" t="s">
        <v>16</v>
      </c>
      <c r="B10" s="30">
        <v>0.19839999999999999</v>
      </c>
      <c r="C10" s="30">
        <v>0.19839999999999999</v>
      </c>
      <c r="D10" s="30">
        <v>0.19839999999999999</v>
      </c>
      <c r="E10" s="30">
        <v>0.19839999999999999</v>
      </c>
      <c r="F10" s="30">
        <v>0.19839999999999999</v>
      </c>
      <c r="G10" s="30">
        <v>0.19839999999999999</v>
      </c>
      <c r="H10" s="30">
        <v>0.19839999999999999</v>
      </c>
      <c r="I10" s="27" t="s">
        <v>7</v>
      </c>
      <c r="J10" s="18" t="s">
        <v>15</v>
      </c>
    </row>
    <row r="11" spans="1:12" customFormat="1" x14ac:dyDescent="0.3">
      <c r="A11" s="16" t="s">
        <v>125</v>
      </c>
      <c r="B11" s="32">
        <v>22.53</v>
      </c>
      <c r="C11" s="33">
        <v>22.53</v>
      </c>
      <c r="D11" s="32">
        <v>22.53</v>
      </c>
      <c r="E11" s="32">
        <v>22.53</v>
      </c>
      <c r="F11" s="32">
        <v>22.53</v>
      </c>
      <c r="G11" s="32">
        <v>22.53</v>
      </c>
      <c r="H11" s="32">
        <v>22.53</v>
      </c>
      <c r="I11" s="27" t="s">
        <v>17</v>
      </c>
      <c r="J11" s="18" t="s">
        <v>18</v>
      </c>
    </row>
    <row r="12" spans="1:12" customFormat="1" x14ac:dyDescent="0.3">
      <c r="A12" s="16" t="s">
        <v>20</v>
      </c>
      <c r="B12" s="32">
        <v>3.4</v>
      </c>
      <c r="C12" s="32">
        <v>3.4</v>
      </c>
      <c r="D12" s="32">
        <v>3.4</v>
      </c>
      <c r="E12" s="32">
        <v>3.4</v>
      </c>
      <c r="F12" s="32">
        <v>3.4</v>
      </c>
      <c r="G12" s="32">
        <v>3.4</v>
      </c>
      <c r="H12" s="32">
        <v>3.4</v>
      </c>
      <c r="I12" s="27" t="s">
        <v>17</v>
      </c>
      <c r="J12" s="18" t="s">
        <v>18</v>
      </c>
    </row>
    <row r="13" spans="1:12" customFormat="1" x14ac:dyDescent="0.3">
      <c r="A13" s="16" t="s">
        <v>21</v>
      </c>
      <c r="B13" s="32">
        <f>0.1874*1000*0.845/11.806</f>
        <v>13.412925631035069</v>
      </c>
      <c r="C13" s="32">
        <f t="shared" ref="C13:H13" si="0">0.1874*1000*0.845/11.806</f>
        <v>13.412925631035069</v>
      </c>
      <c r="D13" s="32">
        <f t="shared" si="0"/>
        <v>13.412925631035069</v>
      </c>
      <c r="E13" s="32">
        <f t="shared" si="0"/>
        <v>13.412925631035069</v>
      </c>
      <c r="F13" s="32">
        <f t="shared" si="0"/>
        <v>13.412925631035069</v>
      </c>
      <c r="G13" s="32">
        <f t="shared" si="0"/>
        <v>13.412925631035069</v>
      </c>
      <c r="H13" s="32">
        <f t="shared" si="0"/>
        <v>13.412925631035069</v>
      </c>
      <c r="I13" s="27" t="s">
        <v>17</v>
      </c>
      <c r="J13" s="18" t="s">
        <v>18</v>
      </c>
    </row>
    <row r="14" spans="1:12" customFormat="1" x14ac:dyDescent="0.3">
      <c r="A14" s="16" t="s">
        <v>129</v>
      </c>
      <c r="B14" s="32">
        <v>0.21390000000000001</v>
      </c>
      <c r="C14" s="32">
        <v>0.21390000000000001</v>
      </c>
      <c r="D14" s="32">
        <v>0.21390000000000001</v>
      </c>
      <c r="E14" s="32">
        <v>0.21390000000000001</v>
      </c>
      <c r="F14" s="32">
        <v>0.21390000000000001</v>
      </c>
      <c r="G14" s="32">
        <v>0.21390000000000001</v>
      </c>
      <c r="H14" s="32">
        <v>0.21390000000000001</v>
      </c>
      <c r="I14" s="27" t="s">
        <v>19</v>
      </c>
      <c r="J14" s="34" t="s">
        <v>18</v>
      </c>
    </row>
    <row r="15" spans="1:12" customFormat="1" x14ac:dyDescent="0.3">
      <c r="A15" s="16" t="s">
        <v>22</v>
      </c>
      <c r="B15" s="32">
        <f>0.2212*1000/11.417</f>
        <v>19.374616799509504</v>
      </c>
      <c r="C15" s="32">
        <f t="shared" ref="C15:H15" si="1">0.2212*1000/11.417</f>
        <v>19.374616799509504</v>
      </c>
      <c r="D15" s="32">
        <f t="shared" si="1"/>
        <v>19.374616799509504</v>
      </c>
      <c r="E15" s="32">
        <f t="shared" si="1"/>
        <v>19.374616799509504</v>
      </c>
      <c r="F15" s="32">
        <f t="shared" si="1"/>
        <v>19.374616799509504</v>
      </c>
      <c r="G15" s="32">
        <f t="shared" si="1"/>
        <v>19.374616799509504</v>
      </c>
      <c r="H15" s="32">
        <f t="shared" si="1"/>
        <v>19.374616799509504</v>
      </c>
      <c r="I15" s="27" t="s">
        <v>17</v>
      </c>
      <c r="J15" s="18" t="s">
        <v>18</v>
      </c>
    </row>
    <row r="16" spans="1:12" customFormat="1" x14ac:dyDescent="0.3">
      <c r="A16" s="16" t="s">
        <v>23</v>
      </c>
      <c r="B16" s="32">
        <v>15.444000000000001</v>
      </c>
      <c r="C16" s="32">
        <v>15.444000000000001</v>
      </c>
      <c r="D16" s="32">
        <v>15.444000000000001</v>
      </c>
      <c r="E16" s="32">
        <v>15.444000000000001</v>
      </c>
      <c r="F16" s="32">
        <v>15.444000000000001</v>
      </c>
      <c r="G16" s="32">
        <v>15.444000000000001</v>
      </c>
      <c r="H16" s="32">
        <v>15.444000000000001</v>
      </c>
      <c r="I16" s="27" t="s">
        <v>17</v>
      </c>
      <c r="J16" s="18" t="s">
        <v>18</v>
      </c>
    </row>
    <row r="17" spans="1:10" customFormat="1" ht="28.8" x14ac:dyDescent="0.3">
      <c r="A17" s="16" t="s">
        <v>24</v>
      </c>
      <c r="B17" s="32">
        <f>6.65+0.5*8.71+0.084</f>
        <v>11.089</v>
      </c>
      <c r="C17" s="32">
        <f t="shared" ref="C17:H17" si="2">6.65+0.5*8.71+0.084</f>
        <v>11.089</v>
      </c>
      <c r="D17" s="32">
        <f t="shared" si="2"/>
        <v>11.089</v>
      </c>
      <c r="E17" s="32">
        <f t="shared" si="2"/>
        <v>11.089</v>
      </c>
      <c r="F17" s="32">
        <f t="shared" si="2"/>
        <v>11.089</v>
      </c>
      <c r="G17" s="32">
        <f t="shared" si="2"/>
        <v>11.089</v>
      </c>
      <c r="H17" s="32">
        <f t="shared" si="2"/>
        <v>11.089</v>
      </c>
      <c r="I17" s="27" t="s">
        <v>17</v>
      </c>
      <c r="J17" s="18" t="s">
        <v>18</v>
      </c>
    </row>
    <row r="18" spans="1:10" customFormat="1" x14ac:dyDescent="0.3">
      <c r="A18" s="16" t="s">
        <v>25</v>
      </c>
      <c r="B18" s="32">
        <f>B19/7.08</f>
        <v>21.810734463276834</v>
      </c>
      <c r="C18" s="32">
        <f t="shared" ref="C18:H18" si="3">C19/7.08</f>
        <v>21.810734463276834</v>
      </c>
      <c r="D18" s="32">
        <f t="shared" si="3"/>
        <v>21.810734463276834</v>
      </c>
      <c r="E18" s="32">
        <f t="shared" si="3"/>
        <v>21.810734463276834</v>
      </c>
      <c r="F18" s="32">
        <f t="shared" si="3"/>
        <v>21.810734463276834</v>
      </c>
      <c r="G18" s="32">
        <f t="shared" si="3"/>
        <v>21.810734463276834</v>
      </c>
      <c r="H18" s="32">
        <f t="shared" si="3"/>
        <v>21.810734463276834</v>
      </c>
      <c r="I18" s="27" t="s">
        <v>17</v>
      </c>
      <c r="J18" s="18" t="s">
        <v>18</v>
      </c>
    </row>
    <row r="19" spans="1:10" customFormat="1" x14ac:dyDescent="0.3">
      <c r="A19" s="16" t="s">
        <v>25</v>
      </c>
      <c r="B19" s="32">
        <v>154.41999999999999</v>
      </c>
      <c r="C19" s="32">
        <v>154.41999999999999</v>
      </c>
      <c r="D19" s="32">
        <v>154.41999999999999</v>
      </c>
      <c r="E19" s="32">
        <v>154.41999999999999</v>
      </c>
      <c r="F19" s="32">
        <v>154.41999999999999</v>
      </c>
      <c r="G19" s="32">
        <v>154.41999999999999</v>
      </c>
      <c r="H19" s="32">
        <v>154.41999999999999</v>
      </c>
      <c r="I19" s="27" t="s">
        <v>81</v>
      </c>
      <c r="J19" s="18" t="s">
        <v>18</v>
      </c>
    </row>
    <row r="20" spans="1:10" customFormat="1" ht="28.8" x14ac:dyDescent="0.3">
      <c r="A20" s="16" t="s">
        <v>26</v>
      </c>
      <c r="B20" s="32">
        <f>(47.1+0.5*106.14+1.18)/7.08</f>
        <v>14.314971751412431</v>
      </c>
      <c r="C20" s="32">
        <f t="shared" ref="C20:H20" si="4">(47.1+0.5*106.14+1.18)/7.08</f>
        <v>14.314971751412431</v>
      </c>
      <c r="D20" s="32">
        <f t="shared" si="4"/>
        <v>14.314971751412431</v>
      </c>
      <c r="E20" s="32">
        <f t="shared" si="4"/>
        <v>14.314971751412431</v>
      </c>
      <c r="F20" s="32">
        <f t="shared" si="4"/>
        <v>14.314971751412431</v>
      </c>
      <c r="G20" s="32">
        <f t="shared" si="4"/>
        <v>14.314971751412431</v>
      </c>
      <c r="H20" s="32">
        <f t="shared" si="4"/>
        <v>14.314971751412431</v>
      </c>
      <c r="I20" s="27" t="s">
        <v>17</v>
      </c>
      <c r="J20" s="18" t="s">
        <v>18</v>
      </c>
    </row>
    <row r="21" spans="1:10" customFormat="1" x14ac:dyDescent="0.3">
      <c r="A21" s="1" t="s">
        <v>128</v>
      </c>
      <c r="B21" s="32">
        <v>6.0516129032258155</v>
      </c>
      <c r="C21" s="32">
        <v>6.0516129032258155</v>
      </c>
      <c r="D21" s="32">
        <v>6.0516129032258155</v>
      </c>
      <c r="E21" s="32">
        <v>6.0516129032258155</v>
      </c>
      <c r="F21" s="32">
        <v>6.0516129032258155</v>
      </c>
      <c r="G21" s="32">
        <v>6.0516129032258155</v>
      </c>
      <c r="H21" s="32">
        <v>6.0516129032258155</v>
      </c>
      <c r="I21" s="27" t="s">
        <v>17</v>
      </c>
      <c r="J21" s="18" t="s">
        <v>99</v>
      </c>
    </row>
    <row r="22" spans="1:10" customFormat="1" x14ac:dyDescent="0.3">
      <c r="A22" s="17" t="s">
        <v>127</v>
      </c>
      <c r="B22" s="32">
        <v>0.68130000000000002</v>
      </c>
      <c r="C22" s="32">
        <v>0.68130000000000002</v>
      </c>
      <c r="D22" s="32">
        <v>0.68130000000000002</v>
      </c>
      <c r="E22" s="32">
        <v>0.68130000000000002</v>
      </c>
      <c r="F22" s="32">
        <v>0.68130000000000002</v>
      </c>
      <c r="G22" s="32">
        <v>0.68130000000000002</v>
      </c>
      <c r="H22" s="32">
        <v>0.68130000000000002</v>
      </c>
      <c r="I22" s="27" t="s">
        <v>19</v>
      </c>
      <c r="J22" s="18" t="s">
        <v>18</v>
      </c>
    </row>
    <row r="23" spans="1:10" customFormat="1" x14ac:dyDescent="0.3">
      <c r="A23" s="17" t="s">
        <v>126</v>
      </c>
      <c r="B23" s="32">
        <v>0.50609999999999999</v>
      </c>
      <c r="C23" s="32">
        <v>0.50609999999999999</v>
      </c>
      <c r="D23" s="32">
        <v>0.50609999999999999</v>
      </c>
      <c r="E23" s="32">
        <v>0.50609999999999999</v>
      </c>
      <c r="F23" s="32">
        <v>0.50609999999999999</v>
      </c>
      <c r="G23" s="32">
        <v>0.50609999999999999</v>
      </c>
      <c r="H23" s="32">
        <v>0.50609999999999999</v>
      </c>
      <c r="I23" s="27" t="s">
        <v>19</v>
      </c>
      <c r="J23" s="18" t="s">
        <v>18</v>
      </c>
    </row>
    <row r="24" spans="1:10" customFormat="1" x14ac:dyDescent="0.3">
      <c r="A24" s="1" t="s">
        <v>733</v>
      </c>
      <c r="B24" s="33">
        <v>0.29360000000000003</v>
      </c>
      <c r="C24" s="33">
        <v>0.29360000000000003</v>
      </c>
      <c r="D24" s="33">
        <v>0.29360000000000003</v>
      </c>
      <c r="E24" s="33">
        <v>0.29360000000000003</v>
      </c>
      <c r="F24" s="33">
        <v>0.29360000000000003</v>
      </c>
      <c r="G24" s="33">
        <v>0.29360000000000003</v>
      </c>
      <c r="H24" s="33">
        <v>0.29360000000000003</v>
      </c>
      <c r="I24" s="27" t="s">
        <v>19</v>
      </c>
      <c r="J24" s="18" t="s">
        <v>18</v>
      </c>
    </row>
    <row r="25" spans="1:10" customFormat="1" x14ac:dyDescent="0.3">
      <c r="A25" s="1" t="s">
        <v>734</v>
      </c>
      <c r="B25" s="33">
        <v>0.37890000000000001</v>
      </c>
      <c r="C25" s="33">
        <v>0.37890000000000001</v>
      </c>
      <c r="D25" s="33">
        <v>0.37890000000000001</v>
      </c>
      <c r="E25" s="33">
        <v>0.37890000000000001</v>
      </c>
      <c r="F25" s="33">
        <v>0.37890000000000001</v>
      </c>
      <c r="G25" s="33">
        <v>0.37890000000000001</v>
      </c>
      <c r="H25" s="33">
        <v>0.37890000000000001</v>
      </c>
      <c r="I25" s="27" t="s">
        <v>19</v>
      </c>
      <c r="J25" s="18" t="s">
        <v>18</v>
      </c>
    </row>
    <row r="26" spans="1:10" customFormat="1" x14ac:dyDescent="0.3">
      <c r="A26" s="1" t="s">
        <v>130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27" t="s">
        <v>40</v>
      </c>
      <c r="J26" s="18"/>
    </row>
    <row r="27" spans="1:10" customFormat="1" x14ac:dyDescent="0.3">
      <c r="A27" s="1" t="s">
        <v>144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27" t="s">
        <v>19</v>
      </c>
      <c r="J27" s="18"/>
    </row>
    <row r="28" spans="1:10" customFormat="1" x14ac:dyDescent="0.3">
      <c r="A28" s="1" t="s">
        <v>131</v>
      </c>
      <c r="B28" s="35">
        <v>15636.363636363636</v>
      </c>
      <c r="C28" s="35">
        <v>15636.363636363636</v>
      </c>
      <c r="D28" s="35">
        <v>15636.363636363636</v>
      </c>
      <c r="E28" s="35">
        <v>15636.363636363636</v>
      </c>
      <c r="F28" s="35">
        <v>15636.363636363636</v>
      </c>
      <c r="G28" s="35">
        <v>15636.363636363636</v>
      </c>
      <c r="H28" s="35">
        <v>15636.363636363636</v>
      </c>
      <c r="I28" s="27" t="s">
        <v>82</v>
      </c>
      <c r="J28" s="18" t="s">
        <v>273</v>
      </c>
    </row>
    <row r="29" spans="1:10" customFormat="1" x14ac:dyDescent="0.3">
      <c r="A29" s="1" t="s">
        <v>132</v>
      </c>
      <c r="B29" s="378">
        <v>0.83</v>
      </c>
      <c r="C29" s="378">
        <v>0.83</v>
      </c>
      <c r="D29" s="378">
        <v>0.83</v>
      </c>
      <c r="E29" s="378">
        <v>0.83</v>
      </c>
      <c r="F29" s="378">
        <v>0.83</v>
      </c>
      <c r="G29" s="378">
        <v>0.83</v>
      </c>
      <c r="H29" s="378">
        <v>0.83</v>
      </c>
      <c r="I29" s="27" t="s">
        <v>17</v>
      </c>
      <c r="J29" s="18" t="s">
        <v>817</v>
      </c>
    </row>
    <row r="30" spans="1:10" customFormat="1" x14ac:dyDescent="0.3">
      <c r="A30" s="1" t="s">
        <v>724</v>
      </c>
      <c r="B30" s="35">
        <v>3125</v>
      </c>
      <c r="C30" s="35">
        <v>3125</v>
      </c>
      <c r="D30" s="35">
        <v>3125</v>
      </c>
      <c r="E30" s="35">
        <v>3125</v>
      </c>
      <c r="F30" s="35">
        <v>3125</v>
      </c>
      <c r="G30" s="35">
        <v>3125</v>
      </c>
      <c r="H30" s="35">
        <v>3125</v>
      </c>
      <c r="I30" s="27" t="s">
        <v>82</v>
      </c>
      <c r="J30" s="18" t="s">
        <v>725</v>
      </c>
    </row>
    <row r="31" spans="1:10" customFormat="1" x14ac:dyDescent="0.3">
      <c r="A31" s="16" t="s">
        <v>143</v>
      </c>
      <c r="B31" s="28">
        <v>9.9000000000000008E-3</v>
      </c>
      <c r="C31" s="28">
        <v>9.9000000000000008E-3</v>
      </c>
      <c r="D31" s="28">
        <v>9.9000000000000008E-3</v>
      </c>
      <c r="E31" s="28">
        <v>9.9000000000000008E-3</v>
      </c>
      <c r="F31" s="28">
        <v>9.9000000000000008E-3</v>
      </c>
      <c r="G31" s="28">
        <v>9.9000000000000008E-3</v>
      </c>
      <c r="H31" s="28">
        <v>9.9000000000000008E-3</v>
      </c>
      <c r="I31" s="27" t="s">
        <v>7</v>
      </c>
      <c r="J31" s="18" t="s">
        <v>124</v>
      </c>
    </row>
    <row r="32" spans="1:10" customFormat="1" x14ac:dyDescent="0.3">
      <c r="A32" s="36" t="s">
        <v>34</v>
      </c>
      <c r="B32" s="37"/>
      <c r="C32" s="37"/>
      <c r="D32" s="37"/>
      <c r="E32" s="37"/>
      <c r="F32" s="37"/>
      <c r="G32" s="37"/>
      <c r="H32" s="37"/>
      <c r="I32" s="38"/>
      <c r="J32" s="39"/>
    </row>
    <row r="33" spans="1:13" customFormat="1" x14ac:dyDescent="0.3">
      <c r="A33" s="1" t="s">
        <v>702</v>
      </c>
      <c r="B33" s="40">
        <v>50.399999999999991</v>
      </c>
      <c r="C33" s="40">
        <v>50.399999999999991</v>
      </c>
      <c r="D33" s="40">
        <v>50.399999999999991</v>
      </c>
      <c r="E33" s="40">
        <v>50.399999999999991</v>
      </c>
      <c r="F33" s="40">
        <v>50.399999999999991</v>
      </c>
      <c r="G33" s="40">
        <v>50.399999999999991</v>
      </c>
      <c r="H33" s="40">
        <v>50.399999999999991</v>
      </c>
      <c r="I33" s="27" t="s">
        <v>17</v>
      </c>
      <c r="J33" s="18" t="s">
        <v>276</v>
      </c>
      <c r="K33" s="176"/>
    </row>
    <row r="34" spans="1:13" s="398" customFormat="1" x14ac:dyDescent="0.3">
      <c r="A34" s="1" t="s">
        <v>83</v>
      </c>
      <c r="B34" s="254">
        <v>35</v>
      </c>
      <c r="C34" s="254">
        <v>35</v>
      </c>
      <c r="D34" s="254">
        <v>35</v>
      </c>
      <c r="E34" s="254">
        <v>35</v>
      </c>
      <c r="F34" s="254">
        <v>35</v>
      </c>
      <c r="G34" s="254">
        <v>35</v>
      </c>
      <c r="H34" s="254">
        <v>35</v>
      </c>
      <c r="I34" s="27" t="s">
        <v>17</v>
      </c>
      <c r="J34" s="18" t="s">
        <v>41</v>
      </c>
    </row>
    <row r="35" spans="1:13" s="398" customFormat="1" x14ac:dyDescent="0.3">
      <c r="A35" s="1" t="s">
        <v>151</v>
      </c>
      <c r="B35" s="254">
        <v>21.8</v>
      </c>
      <c r="C35" s="254">
        <v>21.8</v>
      </c>
      <c r="D35" s="254">
        <v>21.8</v>
      </c>
      <c r="E35" s="254">
        <v>21.8</v>
      </c>
      <c r="F35" s="254">
        <v>21.8</v>
      </c>
      <c r="G35" s="254">
        <v>21.8</v>
      </c>
      <c r="H35" s="254">
        <v>21.8</v>
      </c>
      <c r="I35" s="27" t="s">
        <v>17</v>
      </c>
      <c r="J35" s="18" t="s">
        <v>150</v>
      </c>
    </row>
    <row r="36" spans="1:13" s="398" customFormat="1" x14ac:dyDescent="0.3">
      <c r="A36" s="41" t="s">
        <v>154</v>
      </c>
      <c r="B36" s="35">
        <v>10</v>
      </c>
      <c r="C36" s="35">
        <v>10</v>
      </c>
      <c r="D36" s="35">
        <v>10</v>
      </c>
      <c r="E36" s="35">
        <v>10</v>
      </c>
      <c r="F36" s="35">
        <v>10</v>
      </c>
      <c r="G36" s="35">
        <v>10</v>
      </c>
      <c r="H36" s="35">
        <v>10</v>
      </c>
      <c r="I36" s="42" t="s">
        <v>17</v>
      </c>
      <c r="J36" s="43" t="s">
        <v>155</v>
      </c>
      <c r="L36" s="440"/>
      <c r="M36" s="440"/>
    </row>
    <row r="37" spans="1:13" s="398" customFormat="1" x14ac:dyDescent="0.3">
      <c r="A37" s="1" t="s">
        <v>84</v>
      </c>
      <c r="B37" s="35">
        <v>3</v>
      </c>
      <c r="C37" s="35">
        <v>3</v>
      </c>
      <c r="D37" s="35">
        <v>3</v>
      </c>
      <c r="E37" s="35">
        <v>3</v>
      </c>
      <c r="F37" s="35">
        <v>3</v>
      </c>
      <c r="G37" s="35">
        <v>3</v>
      </c>
      <c r="H37" s="44">
        <v>3</v>
      </c>
      <c r="I37" s="27" t="s">
        <v>17</v>
      </c>
      <c r="J37" s="163" t="s">
        <v>274</v>
      </c>
    </row>
    <row r="38" spans="1:13" s="398" customFormat="1" x14ac:dyDescent="0.3">
      <c r="A38" s="1" t="s">
        <v>710</v>
      </c>
      <c r="B38" s="255">
        <f>AVERAGE(71.4,65.4)/1.24</f>
        <v>55.161290322580648</v>
      </c>
      <c r="C38" s="255">
        <v>55.232630272952818</v>
      </c>
      <c r="D38" s="255">
        <v>55.232630272952818</v>
      </c>
      <c r="E38" s="255">
        <v>55.232630272952818</v>
      </c>
      <c r="F38" s="255">
        <v>55.232630272952818</v>
      </c>
      <c r="G38" s="255">
        <v>55.232630272952818</v>
      </c>
      <c r="H38" s="255">
        <v>55.232630272952818</v>
      </c>
      <c r="I38" s="162" t="s">
        <v>17</v>
      </c>
      <c r="J38" s="163" t="s">
        <v>42</v>
      </c>
    </row>
    <row r="39" spans="1:13" customFormat="1" x14ac:dyDescent="0.3">
      <c r="A39" s="16" t="s">
        <v>43</v>
      </c>
      <c r="B39" s="255">
        <v>50</v>
      </c>
      <c r="C39" s="255">
        <v>50</v>
      </c>
      <c r="D39" s="255">
        <v>50</v>
      </c>
      <c r="E39" s="255">
        <v>50</v>
      </c>
      <c r="F39" s="255">
        <v>50</v>
      </c>
      <c r="G39" s="255">
        <v>50</v>
      </c>
      <c r="H39" s="255">
        <v>50</v>
      </c>
      <c r="I39" s="162" t="s">
        <v>17</v>
      </c>
      <c r="J39" s="163" t="s">
        <v>44</v>
      </c>
    </row>
    <row r="40" spans="1:13" customFormat="1" x14ac:dyDescent="0.3">
      <c r="A40" s="1" t="s">
        <v>709</v>
      </c>
      <c r="B40" s="255">
        <f>AVERAGE(55.7,36.2)/1.24</f>
        <v>37.056451612903231</v>
      </c>
      <c r="C40" s="255">
        <f t="shared" ref="C40:H40" si="5">B40</f>
        <v>37.056451612903231</v>
      </c>
      <c r="D40" s="255">
        <f t="shared" si="5"/>
        <v>37.056451612903231</v>
      </c>
      <c r="E40" s="255">
        <f t="shared" si="5"/>
        <v>37.056451612903231</v>
      </c>
      <c r="F40" s="255">
        <f t="shared" si="5"/>
        <v>37.056451612903231</v>
      </c>
      <c r="G40" s="255">
        <f t="shared" si="5"/>
        <v>37.056451612903231</v>
      </c>
      <c r="H40" s="255">
        <f t="shared" si="5"/>
        <v>37.056451612903231</v>
      </c>
      <c r="I40" s="162" t="s">
        <v>17</v>
      </c>
      <c r="J40" s="163" t="s">
        <v>134</v>
      </c>
    </row>
    <row r="41" spans="1:13" customFormat="1" x14ac:dyDescent="0.3">
      <c r="A41" s="1" t="s">
        <v>703</v>
      </c>
      <c r="B41" s="40">
        <f t="shared" ref="B41:H41" si="6">55.7/1.24</f>
        <v>44.91935483870968</v>
      </c>
      <c r="C41" s="40">
        <f t="shared" si="6"/>
        <v>44.91935483870968</v>
      </c>
      <c r="D41" s="40">
        <f t="shared" si="6"/>
        <v>44.91935483870968</v>
      </c>
      <c r="E41" s="40">
        <f t="shared" si="6"/>
        <v>44.91935483870968</v>
      </c>
      <c r="F41" s="40">
        <f t="shared" si="6"/>
        <v>44.91935483870968</v>
      </c>
      <c r="G41" s="40">
        <f t="shared" si="6"/>
        <v>44.91935483870968</v>
      </c>
      <c r="H41" s="40">
        <f t="shared" si="6"/>
        <v>44.91935483870968</v>
      </c>
      <c r="I41" s="27" t="s">
        <v>17</v>
      </c>
      <c r="J41" s="163" t="s">
        <v>134</v>
      </c>
    </row>
    <row r="42" spans="1:13" customFormat="1" x14ac:dyDescent="0.3">
      <c r="A42" s="1" t="s">
        <v>704</v>
      </c>
      <c r="B42" s="40">
        <f t="shared" ref="B42:H42" si="7">35.2/1.24</f>
        <v>28.387096774193552</v>
      </c>
      <c r="C42" s="40">
        <f t="shared" si="7"/>
        <v>28.387096774193552</v>
      </c>
      <c r="D42" s="40">
        <f t="shared" si="7"/>
        <v>28.387096774193552</v>
      </c>
      <c r="E42" s="40">
        <f t="shared" si="7"/>
        <v>28.387096774193552</v>
      </c>
      <c r="F42" s="40">
        <f t="shared" si="7"/>
        <v>28.387096774193552</v>
      </c>
      <c r="G42" s="40">
        <f t="shared" si="7"/>
        <v>28.387096774193552</v>
      </c>
      <c r="H42" s="40">
        <f t="shared" si="7"/>
        <v>28.387096774193552</v>
      </c>
      <c r="I42" s="27" t="s">
        <v>17</v>
      </c>
      <c r="J42" s="163" t="s">
        <v>134</v>
      </c>
    </row>
    <row r="43" spans="1:13" customFormat="1" x14ac:dyDescent="0.3">
      <c r="A43" s="1" t="s">
        <v>705</v>
      </c>
      <c r="B43" s="256">
        <f t="shared" ref="B43:H43" si="8">21.7/1.24</f>
        <v>17.5</v>
      </c>
      <c r="C43" s="256">
        <f t="shared" si="8"/>
        <v>17.5</v>
      </c>
      <c r="D43" s="256">
        <f t="shared" si="8"/>
        <v>17.5</v>
      </c>
      <c r="E43" s="256">
        <f t="shared" si="8"/>
        <v>17.5</v>
      </c>
      <c r="F43" s="256">
        <f t="shared" si="8"/>
        <v>17.5</v>
      </c>
      <c r="G43" s="256">
        <f t="shared" si="8"/>
        <v>17.5</v>
      </c>
      <c r="H43" s="256">
        <f t="shared" si="8"/>
        <v>17.5</v>
      </c>
      <c r="I43" s="162" t="s">
        <v>17</v>
      </c>
      <c r="J43" s="163" t="s">
        <v>133</v>
      </c>
    </row>
    <row r="44" spans="1:13" customFormat="1" x14ac:dyDescent="0.3">
      <c r="A44" s="16" t="s">
        <v>45</v>
      </c>
      <c r="B44" s="26">
        <v>0.84</v>
      </c>
      <c r="C44" s="26">
        <v>0.84</v>
      </c>
      <c r="D44" s="26">
        <v>0.84</v>
      </c>
      <c r="E44" s="26">
        <v>0.84</v>
      </c>
      <c r="F44" s="26">
        <v>0.84</v>
      </c>
      <c r="G44" s="26">
        <v>0.84</v>
      </c>
      <c r="H44" s="26">
        <v>0.84</v>
      </c>
      <c r="I44" s="27" t="s">
        <v>7</v>
      </c>
      <c r="J44" s="18" t="s">
        <v>835</v>
      </c>
    </row>
    <row r="45" spans="1:13" customFormat="1" x14ac:dyDescent="0.3">
      <c r="A45" s="16" t="s">
        <v>46</v>
      </c>
      <c r="B45" s="26">
        <v>0.16000000000000003</v>
      </c>
      <c r="C45" s="26">
        <v>0.16000000000000003</v>
      </c>
      <c r="D45" s="26">
        <v>0.16000000000000003</v>
      </c>
      <c r="E45" s="26">
        <v>0.16000000000000003</v>
      </c>
      <c r="F45" s="26">
        <v>0.16000000000000003</v>
      </c>
      <c r="G45" s="26">
        <v>0.16000000000000003</v>
      </c>
      <c r="H45" s="26">
        <v>0.16000000000000003</v>
      </c>
      <c r="I45" s="27" t="s">
        <v>7</v>
      </c>
      <c r="J45" s="18" t="s">
        <v>835</v>
      </c>
    </row>
    <row r="46" spans="1:13" customFormat="1" x14ac:dyDescent="0.3">
      <c r="A46" s="16" t="s">
        <v>847</v>
      </c>
      <c r="B46" s="40">
        <v>50</v>
      </c>
      <c r="C46" s="40">
        <v>50</v>
      </c>
      <c r="D46" s="40">
        <v>50</v>
      </c>
      <c r="E46" s="40">
        <v>50</v>
      </c>
      <c r="F46" s="40">
        <v>50</v>
      </c>
      <c r="G46" s="40">
        <v>50</v>
      </c>
      <c r="H46" s="40">
        <v>50</v>
      </c>
      <c r="I46" s="27" t="s">
        <v>17</v>
      </c>
      <c r="J46" s="163" t="s">
        <v>44</v>
      </c>
    </row>
    <row r="47" spans="1:13" customFormat="1" x14ac:dyDescent="0.3">
      <c r="A47" s="16" t="s">
        <v>706</v>
      </c>
      <c r="B47" s="40">
        <v>72.369677419354829</v>
      </c>
      <c r="C47" s="40">
        <v>72.369677419354829</v>
      </c>
      <c r="D47" s="40">
        <v>72.369677419354829</v>
      </c>
      <c r="E47" s="40">
        <v>72.369677419354829</v>
      </c>
      <c r="F47" s="40">
        <v>72.369677419354829</v>
      </c>
      <c r="G47" s="40">
        <v>72.369677419354829</v>
      </c>
      <c r="H47" s="40">
        <v>72.369677419354829</v>
      </c>
      <c r="I47" s="27" t="s">
        <v>17</v>
      </c>
      <c r="J47" s="18" t="s">
        <v>836</v>
      </c>
    </row>
    <row r="48" spans="1:13" customFormat="1" x14ac:dyDescent="0.3">
      <c r="A48" s="1" t="s">
        <v>85</v>
      </c>
      <c r="B48" s="40">
        <v>500</v>
      </c>
      <c r="C48" s="40">
        <v>500</v>
      </c>
      <c r="D48" s="40">
        <v>500</v>
      </c>
      <c r="E48" s="40">
        <v>500</v>
      </c>
      <c r="F48" s="40">
        <v>500</v>
      </c>
      <c r="G48" s="40">
        <v>500</v>
      </c>
      <c r="H48" s="40">
        <v>500</v>
      </c>
      <c r="I48" s="27" t="s">
        <v>275</v>
      </c>
      <c r="J48" s="18" t="s">
        <v>86</v>
      </c>
    </row>
    <row r="49" spans="1:10" customFormat="1" x14ac:dyDescent="0.3">
      <c r="A49" s="97" t="s">
        <v>697</v>
      </c>
      <c r="B49" s="40">
        <v>33.688938798427849</v>
      </c>
      <c r="C49" s="40">
        <v>33.688938798427849</v>
      </c>
      <c r="D49" s="40">
        <v>33.688938798427849</v>
      </c>
      <c r="E49" s="40">
        <v>33.688938798427849</v>
      </c>
      <c r="F49" s="40">
        <v>33.688938798427849</v>
      </c>
      <c r="G49" s="40">
        <v>33.688938798427849</v>
      </c>
      <c r="H49" s="40">
        <v>33.688938798427849</v>
      </c>
      <c r="I49" s="27" t="s">
        <v>17</v>
      </c>
      <c r="J49" s="18" t="s">
        <v>837</v>
      </c>
    </row>
    <row r="50" spans="1:10" customFormat="1" x14ac:dyDescent="0.3">
      <c r="A50" s="97" t="s">
        <v>718</v>
      </c>
      <c r="B50" s="40">
        <v>60</v>
      </c>
      <c r="C50" s="40">
        <v>60</v>
      </c>
      <c r="D50" s="40">
        <v>60</v>
      </c>
      <c r="E50" s="40">
        <v>60</v>
      </c>
      <c r="F50" s="40">
        <v>60</v>
      </c>
      <c r="G50" s="40">
        <v>60</v>
      </c>
      <c r="H50" s="40">
        <v>60</v>
      </c>
      <c r="I50" s="27" t="s">
        <v>17</v>
      </c>
      <c r="J50" s="18" t="s">
        <v>171</v>
      </c>
    </row>
    <row r="51" spans="1:10" customFormat="1" x14ac:dyDescent="0.3">
      <c r="A51" s="97" t="s">
        <v>696</v>
      </c>
      <c r="B51" s="40">
        <v>7.8900000000000006</v>
      </c>
      <c r="C51" s="40">
        <v>7.8900000000000006</v>
      </c>
      <c r="D51" s="40">
        <v>7.8900000000000006</v>
      </c>
      <c r="E51" s="40">
        <v>7.8900000000000006</v>
      </c>
      <c r="F51" s="40">
        <v>7.8900000000000006</v>
      </c>
      <c r="G51" s="40">
        <v>7.8900000000000006</v>
      </c>
      <c r="H51" s="40">
        <v>7.8900000000000006</v>
      </c>
      <c r="I51" s="27" t="s">
        <v>17</v>
      </c>
      <c r="J51" s="18" t="s">
        <v>837</v>
      </c>
    </row>
    <row r="52" spans="1:10" customFormat="1" x14ac:dyDescent="0.3">
      <c r="A52" s="16" t="s">
        <v>707</v>
      </c>
      <c r="B52" s="40">
        <v>31.335999999999999</v>
      </c>
      <c r="C52" s="40">
        <v>31.335999999999999</v>
      </c>
      <c r="D52" s="40">
        <v>31.335999999999999</v>
      </c>
      <c r="E52" s="40">
        <v>31.335999999999999</v>
      </c>
      <c r="F52" s="40">
        <v>31.335999999999999</v>
      </c>
      <c r="G52" s="40">
        <v>31.335999999999999</v>
      </c>
      <c r="H52" s="40">
        <v>31.335999999999999</v>
      </c>
      <c r="I52" s="27" t="s">
        <v>17</v>
      </c>
      <c r="J52" s="18" t="s">
        <v>87</v>
      </c>
    </row>
    <row r="53" spans="1:10" customFormat="1" x14ac:dyDescent="0.3">
      <c r="A53" s="1" t="s">
        <v>686</v>
      </c>
      <c r="B53" s="167">
        <f t="shared" ref="B53:H53" si="9">45-11.464</f>
        <v>33.536000000000001</v>
      </c>
      <c r="C53" s="167">
        <f t="shared" si="9"/>
        <v>33.536000000000001</v>
      </c>
      <c r="D53" s="167">
        <f t="shared" si="9"/>
        <v>33.536000000000001</v>
      </c>
      <c r="E53" s="167">
        <f t="shared" si="9"/>
        <v>33.536000000000001</v>
      </c>
      <c r="F53" s="167">
        <f t="shared" si="9"/>
        <v>33.536000000000001</v>
      </c>
      <c r="G53" s="167">
        <f t="shared" si="9"/>
        <v>33.536000000000001</v>
      </c>
      <c r="H53" s="167">
        <f t="shared" si="9"/>
        <v>33.536000000000001</v>
      </c>
      <c r="I53" s="27" t="s">
        <v>17</v>
      </c>
      <c r="J53" s="18" t="s">
        <v>687</v>
      </c>
    </row>
    <row r="54" spans="1:10" customFormat="1" x14ac:dyDescent="0.3">
      <c r="A54" s="1" t="s">
        <v>701</v>
      </c>
      <c r="B54" s="40">
        <v>59.5</v>
      </c>
      <c r="C54" s="40">
        <v>59.5</v>
      </c>
      <c r="D54" s="40">
        <v>59.5</v>
      </c>
      <c r="E54" s="40">
        <v>59.5</v>
      </c>
      <c r="F54" s="40">
        <v>59.5</v>
      </c>
      <c r="G54" s="40">
        <v>59.5</v>
      </c>
      <c r="H54" s="40">
        <v>59.5</v>
      </c>
      <c r="I54" s="27" t="s">
        <v>17</v>
      </c>
      <c r="J54" s="34" t="s">
        <v>44</v>
      </c>
    </row>
    <row r="55" spans="1:10" customFormat="1" x14ac:dyDescent="0.3">
      <c r="A55" s="16" t="s">
        <v>147</v>
      </c>
      <c r="B55" s="40">
        <v>35.253</v>
      </c>
      <c r="C55" s="40">
        <v>35.253</v>
      </c>
      <c r="D55" s="40">
        <v>35.253</v>
      </c>
      <c r="E55" s="40">
        <v>35.253</v>
      </c>
      <c r="F55" s="40">
        <v>35.253</v>
      </c>
      <c r="G55" s="40">
        <v>35.253</v>
      </c>
      <c r="H55" s="40">
        <v>35.253</v>
      </c>
      <c r="I55" s="27" t="s">
        <v>17</v>
      </c>
      <c r="J55" s="163" t="s">
        <v>48</v>
      </c>
    </row>
    <row r="56" spans="1:10" customFormat="1" x14ac:dyDescent="0.3">
      <c r="A56" s="16" t="s">
        <v>146</v>
      </c>
      <c r="B56" s="40">
        <v>2.1626297577854672</v>
      </c>
      <c r="C56" s="40">
        <v>2.1626297577854672</v>
      </c>
      <c r="D56" s="40">
        <v>2.1626297577854672</v>
      </c>
      <c r="E56" s="40">
        <v>2.1626297577854672</v>
      </c>
      <c r="F56" s="40">
        <v>2.1626297577854672</v>
      </c>
      <c r="G56" s="40">
        <v>2.1626297577854672</v>
      </c>
      <c r="H56" s="40">
        <v>2.1626297577854672</v>
      </c>
      <c r="I56" s="27" t="s">
        <v>17</v>
      </c>
      <c r="J56" s="18" t="s">
        <v>277</v>
      </c>
    </row>
    <row r="57" spans="1:10" customFormat="1" x14ac:dyDescent="0.3">
      <c r="A57" s="16" t="s">
        <v>145</v>
      </c>
      <c r="B57" s="40">
        <v>14</v>
      </c>
      <c r="C57" s="40">
        <v>14</v>
      </c>
      <c r="D57" s="40">
        <v>14</v>
      </c>
      <c r="E57" s="40">
        <v>14</v>
      </c>
      <c r="F57" s="40">
        <v>14</v>
      </c>
      <c r="G57" s="40">
        <v>14</v>
      </c>
      <c r="H57" s="40">
        <v>14</v>
      </c>
      <c r="I57" s="27" t="s">
        <v>17</v>
      </c>
      <c r="J57" s="18" t="s">
        <v>838</v>
      </c>
    </row>
    <row r="58" spans="1:10" customFormat="1" x14ac:dyDescent="0.3">
      <c r="A58" s="16" t="s">
        <v>47</v>
      </c>
      <c r="B58" s="40">
        <v>21</v>
      </c>
      <c r="C58" s="40">
        <v>21</v>
      </c>
      <c r="D58" s="40">
        <v>21</v>
      </c>
      <c r="E58" s="40">
        <v>21</v>
      </c>
      <c r="F58" s="40">
        <v>21</v>
      </c>
      <c r="G58" s="40">
        <v>21</v>
      </c>
      <c r="H58" s="40">
        <v>21</v>
      </c>
      <c r="I58" s="27" t="s">
        <v>17</v>
      </c>
      <c r="J58" s="18" t="s">
        <v>838</v>
      </c>
    </row>
    <row r="59" spans="1:10" customFormat="1" x14ac:dyDescent="0.3">
      <c r="A59" s="16" t="s">
        <v>719</v>
      </c>
      <c r="B59" s="40">
        <f>60/1.24</f>
        <v>48.387096774193552</v>
      </c>
      <c r="C59" s="40">
        <f t="shared" ref="C59:H59" si="10">60/1.24</f>
        <v>48.387096774193552</v>
      </c>
      <c r="D59" s="40">
        <f t="shared" si="10"/>
        <v>48.387096774193552</v>
      </c>
      <c r="E59" s="40">
        <f t="shared" si="10"/>
        <v>48.387096774193552</v>
      </c>
      <c r="F59" s="40">
        <f t="shared" si="10"/>
        <v>48.387096774193552</v>
      </c>
      <c r="G59" s="40">
        <f t="shared" si="10"/>
        <v>48.387096774193552</v>
      </c>
      <c r="H59" s="40">
        <f t="shared" si="10"/>
        <v>48.387096774193552</v>
      </c>
      <c r="I59" s="27" t="s">
        <v>17</v>
      </c>
      <c r="J59" s="18" t="s">
        <v>720</v>
      </c>
    </row>
    <row r="60" spans="1:10" customFormat="1" x14ac:dyDescent="0.3">
      <c r="A60" s="16" t="s">
        <v>35</v>
      </c>
      <c r="B60" s="45">
        <v>1.2093189964157742</v>
      </c>
      <c r="C60" s="45">
        <v>1.2093189964157742</v>
      </c>
      <c r="D60" s="45">
        <v>1.2093189964157742</v>
      </c>
      <c r="E60" s="45">
        <v>1.2093189964157742</v>
      </c>
      <c r="F60" s="45">
        <v>1.2093189964157742</v>
      </c>
      <c r="G60" s="45">
        <v>1.2093189964157742</v>
      </c>
      <c r="H60" s="45">
        <v>1.2093189964157742</v>
      </c>
      <c r="I60" s="162" t="s">
        <v>19</v>
      </c>
      <c r="J60" s="163" t="s">
        <v>36</v>
      </c>
    </row>
    <row r="61" spans="1:10" customFormat="1" x14ac:dyDescent="0.3">
      <c r="A61" s="16" t="s">
        <v>37</v>
      </c>
      <c r="B61" s="45">
        <v>1.3120071684587822</v>
      </c>
      <c r="C61" s="45">
        <v>1.3120071684587822</v>
      </c>
      <c r="D61" s="45">
        <v>1.3120071684587822</v>
      </c>
      <c r="E61" s="45">
        <v>1.3120071684587822</v>
      </c>
      <c r="F61" s="45">
        <v>1.3120071684587822</v>
      </c>
      <c r="G61" s="45">
        <v>1.3120071684587822</v>
      </c>
      <c r="H61" s="45">
        <v>1.3120071684587822</v>
      </c>
      <c r="I61" s="162" t="s">
        <v>19</v>
      </c>
      <c r="J61" s="163" t="s">
        <v>36</v>
      </c>
    </row>
    <row r="62" spans="1:10" customFormat="1" x14ac:dyDescent="0.3">
      <c r="A62" s="1" t="s">
        <v>38</v>
      </c>
      <c r="B62" s="26">
        <v>0.3</v>
      </c>
      <c r="C62" s="26">
        <v>0.3</v>
      </c>
      <c r="D62" s="26">
        <v>0.3</v>
      </c>
      <c r="E62" s="26">
        <v>0.3</v>
      </c>
      <c r="F62" s="26">
        <v>0.3</v>
      </c>
      <c r="G62" s="26">
        <v>0.3</v>
      </c>
      <c r="H62" s="26">
        <v>0.3</v>
      </c>
      <c r="I62" s="27" t="s">
        <v>7</v>
      </c>
      <c r="J62" s="257" t="s">
        <v>39</v>
      </c>
    </row>
    <row r="63" spans="1:10" customFormat="1" x14ac:dyDescent="0.3">
      <c r="A63" s="1" t="s">
        <v>708</v>
      </c>
      <c r="B63" s="46">
        <f t="shared" ref="B63:H63" si="11">1.505/1.24</f>
        <v>1.2137096774193548</v>
      </c>
      <c r="C63" s="46">
        <f t="shared" si="11"/>
        <v>1.2137096774193548</v>
      </c>
      <c r="D63" s="46">
        <f t="shared" si="11"/>
        <v>1.2137096774193548</v>
      </c>
      <c r="E63" s="46">
        <f t="shared" si="11"/>
        <v>1.2137096774193548</v>
      </c>
      <c r="F63" s="46">
        <f t="shared" si="11"/>
        <v>1.2137096774193548</v>
      </c>
      <c r="G63" s="46">
        <f t="shared" si="11"/>
        <v>1.2137096774193548</v>
      </c>
      <c r="H63" s="46">
        <f t="shared" si="11"/>
        <v>1.2137096774193548</v>
      </c>
      <c r="I63" s="27" t="s">
        <v>40</v>
      </c>
      <c r="J63" s="18" t="s">
        <v>89</v>
      </c>
    </row>
    <row r="64" spans="1:10" customFormat="1" x14ac:dyDescent="0.3">
      <c r="A64" s="1" t="s">
        <v>88</v>
      </c>
      <c r="B64" s="40">
        <v>7.1</v>
      </c>
      <c r="C64" s="40">
        <v>7.1</v>
      </c>
      <c r="D64" s="40">
        <v>7.1</v>
      </c>
      <c r="E64" s="40">
        <v>7.1</v>
      </c>
      <c r="F64" s="40">
        <v>7.1</v>
      </c>
      <c r="G64" s="40">
        <v>7.1</v>
      </c>
      <c r="H64" s="40">
        <v>7</v>
      </c>
      <c r="I64" s="27" t="s">
        <v>81</v>
      </c>
      <c r="J64" s="163" t="s">
        <v>839</v>
      </c>
    </row>
    <row r="65" spans="1:36" customFormat="1" x14ac:dyDescent="0.3">
      <c r="A65" s="16" t="s">
        <v>49</v>
      </c>
      <c r="B65" s="26">
        <v>0.03</v>
      </c>
      <c r="C65" s="26">
        <v>0.03</v>
      </c>
      <c r="D65" s="26">
        <v>0.03</v>
      </c>
      <c r="E65" s="26">
        <v>0.03</v>
      </c>
      <c r="F65" s="26">
        <v>0.03</v>
      </c>
      <c r="G65" s="26">
        <v>0.03</v>
      </c>
      <c r="H65" s="26">
        <v>0.03</v>
      </c>
      <c r="I65" s="27" t="s">
        <v>7</v>
      </c>
      <c r="J65" s="18" t="s">
        <v>135</v>
      </c>
    </row>
    <row r="66" spans="1:36" customFormat="1" x14ac:dyDescent="0.3">
      <c r="A66" s="16" t="s">
        <v>50</v>
      </c>
      <c r="B66" s="26">
        <v>0.03</v>
      </c>
      <c r="C66" s="26">
        <v>0.03</v>
      </c>
      <c r="D66" s="26">
        <v>0.03</v>
      </c>
      <c r="E66" s="26">
        <v>0.03</v>
      </c>
      <c r="F66" s="26">
        <v>0.03</v>
      </c>
      <c r="G66" s="26">
        <v>0.03</v>
      </c>
      <c r="H66" s="26">
        <v>0.03</v>
      </c>
      <c r="I66" s="27" t="s">
        <v>7</v>
      </c>
      <c r="J66" s="18" t="s">
        <v>135</v>
      </c>
    </row>
    <row r="67" spans="1:36" customFormat="1" x14ac:dyDescent="0.3">
      <c r="A67" s="16" t="s">
        <v>51</v>
      </c>
      <c r="B67" s="26">
        <v>0.03</v>
      </c>
      <c r="C67" s="26">
        <v>0.03</v>
      </c>
      <c r="D67" s="26">
        <v>0.03</v>
      </c>
      <c r="E67" s="26">
        <v>0.03</v>
      </c>
      <c r="F67" s="26">
        <v>0.03</v>
      </c>
      <c r="G67" s="26">
        <v>0.03</v>
      </c>
      <c r="H67" s="26">
        <v>0.03</v>
      </c>
      <c r="I67" s="27" t="s">
        <v>7</v>
      </c>
      <c r="J67" s="18" t="s">
        <v>135</v>
      </c>
    </row>
    <row r="68" spans="1:36" customFormat="1" x14ac:dyDescent="0.3">
      <c r="A68" s="36" t="s">
        <v>27</v>
      </c>
      <c r="B68" s="47"/>
      <c r="C68" s="47"/>
      <c r="D68" s="47"/>
      <c r="E68" s="47"/>
      <c r="F68" s="47"/>
      <c r="G68" s="47"/>
      <c r="H68" s="47"/>
      <c r="I68" s="38"/>
      <c r="J68" s="39"/>
    </row>
    <row r="69" spans="1:36" customFormat="1" x14ac:dyDescent="0.3">
      <c r="A69" s="17" t="s">
        <v>118</v>
      </c>
      <c r="B69" s="35">
        <v>45000</v>
      </c>
      <c r="C69" s="35">
        <v>45000</v>
      </c>
      <c r="D69" s="35">
        <v>45000</v>
      </c>
      <c r="E69" s="35">
        <v>45000</v>
      </c>
      <c r="F69" s="35">
        <v>45000</v>
      </c>
      <c r="G69" s="35">
        <v>45000</v>
      </c>
      <c r="H69" s="35">
        <v>45000</v>
      </c>
      <c r="I69" s="27" t="s">
        <v>28</v>
      </c>
      <c r="J69" s="18" t="s">
        <v>29</v>
      </c>
    </row>
    <row r="70" spans="1:36" customFormat="1" x14ac:dyDescent="0.3">
      <c r="A70" s="16" t="s">
        <v>30</v>
      </c>
      <c r="B70" s="397">
        <v>1.2</v>
      </c>
      <c r="C70" s="397">
        <v>1.2</v>
      </c>
      <c r="D70" s="397">
        <v>1.2</v>
      </c>
      <c r="E70" s="397">
        <v>1.2</v>
      </c>
      <c r="F70" s="397">
        <v>1.2</v>
      </c>
      <c r="G70" s="397">
        <v>1.2</v>
      </c>
      <c r="H70" s="397">
        <v>1.2</v>
      </c>
      <c r="I70" s="27"/>
      <c r="J70" s="18" t="s">
        <v>31</v>
      </c>
    </row>
    <row r="71" spans="1:36" customFormat="1" x14ac:dyDescent="0.3">
      <c r="A71" s="1" t="s">
        <v>32</v>
      </c>
      <c r="B71" s="2">
        <v>4.5198138307335003E-3</v>
      </c>
      <c r="C71" s="3">
        <v>4.5198138307335003E-3</v>
      </c>
      <c r="D71" s="4">
        <v>4.5198138307335003E-3</v>
      </c>
      <c r="E71" s="4">
        <v>4.5198138307335003E-3</v>
      </c>
      <c r="F71" s="4">
        <v>4.5198138307335003E-3</v>
      </c>
      <c r="G71" s="4">
        <v>4.5198138307335003E-3</v>
      </c>
      <c r="H71" s="4">
        <v>4.5198138307335003E-3</v>
      </c>
      <c r="I71" s="258" t="s">
        <v>19</v>
      </c>
      <c r="J71" s="257" t="s">
        <v>33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customFormat="1" x14ac:dyDescent="0.3">
      <c r="A72" s="1" t="s">
        <v>32</v>
      </c>
      <c r="B72" s="15">
        <v>0.45306556897991912</v>
      </c>
      <c r="C72" s="15">
        <v>0.45306556897991912</v>
      </c>
      <c r="D72" s="15">
        <v>0.45306556897991912</v>
      </c>
      <c r="E72" s="15">
        <v>0.45306556897991912</v>
      </c>
      <c r="F72" s="15">
        <v>0.45306556897991912</v>
      </c>
      <c r="G72" s="15">
        <v>0.45306556897991912</v>
      </c>
      <c r="H72" s="15">
        <v>0.45306556897991912</v>
      </c>
      <c r="I72" s="258" t="s">
        <v>17</v>
      </c>
      <c r="J72" s="257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s="398" customFormat="1" ht="28.8" x14ac:dyDescent="0.3">
      <c r="A73" s="36" t="s">
        <v>121</v>
      </c>
      <c r="B73" s="47"/>
      <c r="C73" s="47"/>
      <c r="D73" s="47"/>
      <c r="E73" s="47"/>
      <c r="F73" s="47"/>
      <c r="G73" s="47"/>
      <c r="H73" s="47"/>
      <c r="I73" s="38"/>
      <c r="J73" s="39"/>
    </row>
    <row r="74" spans="1:36" s="398" customFormat="1" x14ac:dyDescent="0.3">
      <c r="A74" s="16" t="s">
        <v>62</v>
      </c>
      <c r="B74" s="395">
        <f t="shared" ref="B74:H74" si="12">0.000088/1000</f>
        <v>8.7999999999999994E-8</v>
      </c>
      <c r="C74" s="395">
        <f t="shared" si="12"/>
        <v>8.7999999999999994E-8</v>
      </c>
      <c r="D74" s="395">
        <f t="shared" si="12"/>
        <v>8.7999999999999994E-8</v>
      </c>
      <c r="E74" s="395">
        <f t="shared" si="12"/>
        <v>8.7999999999999994E-8</v>
      </c>
      <c r="F74" s="395">
        <f t="shared" si="12"/>
        <v>8.7999999999999994E-8</v>
      </c>
      <c r="G74" s="395">
        <f t="shared" si="12"/>
        <v>8.7999999999999994E-8</v>
      </c>
      <c r="H74" s="395">
        <f t="shared" si="12"/>
        <v>8.7999999999999994E-8</v>
      </c>
      <c r="I74" s="27" t="s">
        <v>723</v>
      </c>
      <c r="J74" s="163" t="s">
        <v>845</v>
      </c>
    </row>
    <row r="75" spans="1:36" s="398" customFormat="1" x14ac:dyDescent="0.3">
      <c r="A75" s="16" t="s">
        <v>64</v>
      </c>
      <c r="B75" s="395">
        <f>0.000261437908496732/1000</f>
        <v>2.6143790849673202E-7</v>
      </c>
      <c r="C75" s="395">
        <f t="shared" ref="C75:H75" si="13">0.000261437908496732/1000</f>
        <v>2.6143790849673202E-7</v>
      </c>
      <c r="D75" s="395">
        <f t="shared" si="13"/>
        <v>2.6143790849673202E-7</v>
      </c>
      <c r="E75" s="395">
        <f t="shared" si="13"/>
        <v>2.6143790849673202E-7</v>
      </c>
      <c r="F75" s="395">
        <f t="shared" si="13"/>
        <v>2.6143790849673202E-7</v>
      </c>
      <c r="G75" s="395">
        <f t="shared" si="13"/>
        <v>2.6143790849673202E-7</v>
      </c>
      <c r="H75" s="395">
        <f t="shared" si="13"/>
        <v>2.6143790849673202E-7</v>
      </c>
      <c r="I75" s="27" t="s">
        <v>723</v>
      </c>
      <c r="J75" s="18" t="s">
        <v>840</v>
      </c>
    </row>
    <row r="76" spans="1:36" s="398" customFormat="1" x14ac:dyDescent="0.3">
      <c r="A76" s="16" t="s">
        <v>65</v>
      </c>
      <c r="B76" s="395">
        <f>0.0000146856072926946/1000</f>
        <v>1.4685607292694599E-8</v>
      </c>
      <c r="C76" s="395">
        <f t="shared" ref="C76:H76" si="14">0.0000146856072926946/1000</f>
        <v>1.4685607292694599E-8</v>
      </c>
      <c r="D76" s="395">
        <f t="shared" si="14"/>
        <v>1.4685607292694599E-8</v>
      </c>
      <c r="E76" s="395">
        <f t="shared" si="14"/>
        <v>1.4685607292694599E-8</v>
      </c>
      <c r="F76" s="395">
        <f t="shared" si="14"/>
        <v>1.4685607292694599E-8</v>
      </c>
      <c r="G76" s="395">
        <f t="shared" si="14"/>
        <v>1.4685607292694599E-8</v>
      </c>
      <c r="H76" s="395">
        <f t="shared" si="14"/>
        <v>1.4685607292694599E-8</v>
      </c>
      <c r="I76" s="27" t="s">
        <v>723</v>
      </c>
      <c r="J76" s="163" t="s">
        <v>844</v>
      </c>
    </row>
    <row r="77" spans="1:36" s="398" customFormat="1" x14ac:dyDescent="0.3">
      <c r="A77" s="50" t="s">
        <v>737</v>
      </c>
      <c r="B77" s="396">
        <v>2.9E-4</v>
      </c>
      <c r="C77" s="396">
        <v>2.9E-4</v>
      </c>
      <c r="D77" s="396">
        <v>2.9E-4</v>
      </c>
      <c r="E77" s="396">
        <v>2.9E-4</v>
      </c>
      <c r="F77" s="396">
        <v>2.9E-4</v>
      </c>
      <c r="G77" s="396">
        <v>2.9E-4</v>
      </c>
      <c r="H77" s="396">
        <v>2.9E-4</v>
      </c>
      <c r="I77" s="116" t="s">
        <v>738</v>
      </c>
      <c r="J77" s="5" t="s">
        <v>60</v>
      </c>
      <c r="K77" s="9"/>
    </row>
    <row r="78" spans="1:36" s="398" customFormat="1" x14ac:dyDescent="0.3">
      <c r="A78" s="50" t="s">
        <v>841</v>
      </c>
      <c r="B78" s="396">
        <v>2.3000000000000001E-4</v>
      </c>
      <c r="C78" s="396">
        <v>2.3000000000000001E-4</v>
      </c>
      <c r="D78" s="396">
        <v>2.3000000000000001E-4</v>
      </c>
      <c r="E78" s="396">
        <v>2.3000000000000001E-4</v>
      </c>
      <c r="F78" s="396">
        <v>2.3000000000000001E-4</v>
      </c>
      <c r="G78" s="396">
        <v>2.3000000000000001E-4</v>
      </c>
      <c r="H78" s="396">
        <v>2.3000000000000001E-4</v>
      </c>
      <c r="I78" s="116" t="s">
        <v>738</v>
      </c>
      <c r="J78" s="5" t="s">
        <v>60</v>
      </c>
    </row>
    <row r="79" spans="1:36" s="398" customFormat="1" x14ac:dyDescent="0.3">
      <c r="A79" s="50" t="s">
        <v>842</v>
      </c>
      <c r="B79" s="396">
        <v>0</v>
      </c>
      <c r="C79" s="396">
        <v>0</v>
      </c>
      <c r="D79" s="396">
        <v>0</v>
      </c>
      <c r="E79" s="396">
        <v>0</v>
      </c>
      <c r="F79" s="396">
        <v>0</v>
      </c>
      <c r="G79" s="396">
        <v>0</v>
      </c>
      <c r="H79" s="396">
        <v>0</v>
      </c>
      <c r="I79" s="116" t="s">
        <v>738</v>
      </c>
      <c r="J79" s="163" t="s">
        <v>135</v>
      </c>
      <c r="L79" s="399"/>
      <c r="M79" s="399"/>
      <c r="N79" s="399"/>
      <c r="O79" s="399"/>
      <c r="P79" s="399"/>
      <c r="Q79" s="399"/>
      <c r="R79" s="399"/>
    </row>
    <row r="80" spans="1:36" s="398" customFormat="1" ht="28.8" x14ac:dyDescent="0.3">
      <c r="A80" s="50" t="s">
        <v>843</v>
      </c>
      <c r="B80" s="395">
        <f t="shared" ref="B80:H80" si="15">0.15/1000000</f>
        <v>1.4999999999999999E-7</v>
      </c>
      <c r="C80" s="395">
        <f t="shared" si="15"/>
        <v>1.4999999999999999E-7</v>
      </c>
      <c r="D80" s="395">
        <f t="shared" si="15"/>
        <v>1.4999999999999999E-7</v>
      </c>
      <c r="E80" s="395">
        <f t="shared" si="15"/>
        <v>1.4999999999999999E-7</v>
      </c>
      <c r="F80" s="395">
        <f t="shared" si="15"/>
        <v>1.4999999999999999E-7</v>
      </c>
      <c r="G80" s="395">
        <f t="shared" si="15"/>
        <v>1.4999999999999999E-7</v>
      </c>
      <c r="H80" s="395">
        <f t="shared" si="15"/>
        <v>1.4999999999999999E-7</v>
      </c>
      <c r="I80" s="27" t="s">
        <v>739</v>
      </c>
      <c r="J80" s="163" t="s">
        <v>63</v>
      </c>
      <c r="O80" s="400"/>
      <c r="P80" s="400"/>
      <c r="Q80" s="400"/>
      <c r="R80" s="400"/>
      <c r="T80" s="401"/>
    </row>
    <row r="81" spans="1:36" s="398" customFormat="1" ht="28.8" x14ac:dyDescent="0.3">
      <c r="A81" s="309" t="s">
        <v>746</v>
      </c>
      <c r="B81" s="47"/>
      <c r="C81" s="47"/>
      <c r="D81" s="47"/>
      <c r="E81" s="47"/>
      <c r="F81" s="47"/>
      <c r="G81" s="47"/>
      <c r="H81" s="47"/>
      <c r="I81" s="38"/>
      <c r="J81" s="39"/>
    </row>
    <row r="82" spans="1:36" s="398" customFormat="1" x14ac:dyDescent="0.3">
      <c r="A82" s="1" t="s">
        <v>93</v>
      </c>
      <c r="B82" s="29">
        <v>0.1</v>
      </c>
      <c r="C82" s="29">
        <v>0.1</v>
      </c>
      <c r="D82" s="26">
        <v>0.1</v>
      </c>
      <c r="E82" s="26">
        <v>0.1</v>
      </c>
      <c r="F82" s="26">
        <v>0.1</v>
      </c>
      <c r="G82" s="26">
        <v>0.1</v>
      </c>
      <c r="H82" s="26">
        <v>0.1</v>
      </c>
      <c r="I82" s="27" t="s">
        <v>7</v>
      </c>
      <c r="J82" s="18" t="s">
        <v>44</v>
      </c>
    </row>
    <row r="83" spans="1:36" s="398" customFormat="1" x14ac:dyDescent="0.3">
      <c r="A83" s="16" t="s">
        <v>52</v>
      </c>
      <c r="B83" s="26">
        <v>9.0850946273533323E-2</v>
      </c>
      <c r="C83" s="26">
        <v>9.0850946273533323E-2</v>
      </c>
      <c r="D83" s="26">
        <v>9.0850946273533323E-2</v>
      </c>
      <c r="E83" s="26">
        <v>9.0850946273533323E-2</v>
      </c>
      <c r="F83" s="26">
        <v>9.0850946273533323E-2</v>
      </c>
      <c r="G83" s="26">
        <v>9.0850946273533323E-2</v>
      </c>
      <c r="H83" s="26">
        <v>9.0850946273533323E-2</v>
      </c>
      <c r="I83" s="27" t="s">
        <v>7</v>
      </c>
      <c r="J83" s="18" t="s">
        <v>53</v>
      </c>
    </row>
    <row r="84" spans="1:36" s="398" customFormat="1" x14ac:dyDescent="0.3">
      <c r="A84" s="16" t="s">
        <v>54</v>
      </c>
      <c r="B84" s="26">
        <v>5.2054590547627134E-3</v>
      </c>
      <c r="C84" s="26">
        <v>5.2054590547627134E-3</v>
      </c>
      <c r="D84" s="26">
        <v>5.2054590547627134E-3</v>
      </c>
      <c r="E84" s="26">
        <v>5.2054590547627134E-3</v>
      </c>
      <c r="F84" s="26">
        <v>5.2054590547627134E-3</v>
      </c>
      <c r="G84" s="26">
        <v>5.2054590547627134E-3</v>
      </c>
      <c r="H84" s="26">
        <v>5.2054590547627134E-3</v>
      </c>
      <c r="I84" s="27" t="s">
        <v>7</v>
      </c>
      <c r="J84" s="18" t="s">
        <v>53</v>
      </c>
    </row>
    <row r="85" spans="1:36" s="398" customFormat="1" x14ac:dyDescent="0.3">
      <c r="A85" s="77" t="s">
        <v>736</v>
      </c>
      <c r="B85" s="120">
        <v>0.05</v>
      </c>
      <c r="C85" s="120">
        <v>0.05</v>
      </c>
      <c r="D85" s="120">
        <v>0.05</v>
      </c>
      <c r="E85" s="120">
        <v>0.05</v>
      </c>
      <c r="F85" s="120">
        <v>0.05</v>
      </c>
      <c r="G85" s="120">
        <v>0.05</v>
      </c>
      <c r="H85" s="120">
        <v>0.05</v>
      </c>
      <c r="I85" s="123" t="s">
        <v>7</v>
      </c>
      <c r="J85" s="117" t="s">
        <v>44</v>
      </c>
    </row>
    <row r="86" spans="1:36" s="398" customFormat="1" x14ac:dyDescent="0.3">
      <c r="A86" s="59" t="s">
        <v>90</v>
      </c>
      <c r="B86" s="26">
        <v>0.2</v>
      </c>
      <c r="C86" s="26">
        <v>0.2</v>
      </c>
      <c r="D86" s="26">
        <v>0.2</v>
      </c>
      <c r="E86" s="26">
        <v>0.2</v>
      </c>
      <c r="F86" s="26">
        <v>0.2</v>
      </c>
      <c r="G86" s="26">
        <v>0.2</v>
      </c>
      <c r="H86" s="26">
        <v>0.2</v>
      </c>
      <c r="I86" s="27" t="s">
        <v>7</v>
      </c>
      <c r="J86" s="163" t="s">
        <v>44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s="398" customFormat="1" x14ac:dyDescent="0.3">
      <c r="A87" s="16" t="s">
        <v>55</v>
      </c>
      <c r="B87" s="26">
        <v>0.04</v>
      </c>
      <c r="C87" s="26">
        <v>0.04</v>
      </c>
      <c r="D87" s="26">
        <v>0.04</v>
      </c>
      <c r="E87" s="26">
        <v>0.04</v>
      </c>
      <c r="F87" s="26">
        <v>0.04</v>
      </c>
      <c r="G87" s="26">
        <v>0.04</v>
      </c>
      <c r="H87" s="26">
        <v>0.04</v>
      </c>
      <c r="I87" s="27" t="s">
        <v>7</v>
      </c>
      <c r="J87" s="163" t="s">
        <v>44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s="398" customFormat="1" x14ac:dyDescent="0.3">
      <c r="A88" s="16" t="s">
        <v>91</v>
      </c>
      <c r="B88" s="26">
        <v>0.06</v>
      </c>
      <c r="C88" s="26">
        <v>0.06</v>
      </c>
      <c r="D88" s="26">
        <v>0.06</v>
      </c>
      <c r="E88" s="26">
        <v>0.06</v>
      </c>
      <c r="F88" s="26">
        <v>0.06</v>
      </c>
      <c r="G88" s="26">
        <v>0.06</v>
      </c>
      <c r="H88" s="26">
        <v>0.06</v>
      </c>
      <c r="I88" s="27" t="s">
        <v>7</v>
      </c>
      <c r="J88" s="163" t="s">
        <v>44</v>
      </c>
    </row>
    <row r="89" spans="1:36" s="398" customFormat="1" x14ac:dyDescent="0.3">
      <c r="A89" s="16" t="s">
        <v>92</v>
      </c>
      <c r="B89" s="48">
        <v>0.2</v>
      </c>
      <c r="C89" s="48">
        <v>0.2</v>
      </c>
      <c r="D89" s="48">
        <v>0.2</v>
      </c>
      <c r="E89" s="48">
        <v>0.2</v>
      </c>
      <c r="F89" s="48">
        <v>0.2</v>
      </c>
      <c r="G89" s="48">
        <v>0.2</v>
      </c>
      <c r="H89" s="48">
        <v>0.2</v>
      </c>
      <c r="I89" s="49" t="s">
        <v>7</v>
      </c>
      <c r="J89" s="163" t="s">
        <v>44</v>
      </c>
    </row>
    <row r="90" spans="1:36" customFormat="1" x14ac:dyDescent="0.3">
      <c r="A90" s="16" t="s">
        <v>57</v>
      </c>
      <c r="B90" s="26">
        <v>2.07425551971245E-2</v>
      </c>
      <c r="C90" s="26">
        <v>2.07425551971245E-2</v>
      </c>
      <c r="D90" s="26">
        <v>2.07425551971245E-2</v>
      </c>
      <c r="E90" s="26">
        <v>2.07425551971245E-2</v>
      </c>
      <c r="F90" s="26">
        <v>2.07425551971245E-2</v>
      </c>
      <c r="G90" s="26">
        <v>2.07425551971245E-2</v>
      </c>
      <c r="H90" s="26">
        <v>2.07425551971245E-2</v>
      </c>
      <c r="I90" s="27" t="s">
        <v>7</v>
      </c>
      <c r="J90" s="18" t="s">
        <v>53</v>
      </c>
    </row>
    <row r="91" spans="1:36" customFormat="1" x14ac:dyDescent="0.3">
      <c r="A91" s="16" t="s">
        <v>58</v>
      </c>
      <c r="B91" s="26">
        <v>0.10668854353233999</v>
      </c>
      <c r="C91" s="26">
        <v>0.10668854353233999</v>
      </c>
      <c r="D91" s="26">
        <v>0.10668854353233999</v>
      </c>
      <c r="E91" s="26">
        <v>0.10668854353233999</v>
      </c>
      <c r="F91" s="26">
        <v>0.10668854353233999</v>
      </c>
      <c r="G91" s="26">
        <v>0.10668854353233999</v>
      </c>
      <c r="H91" s="26">
        <v>0.10668854353233999</v>
      </c>
      <c r="I91" s="27" t="s">
        <v>7</v>
      </c>
      <c r="J91" s="18" t="s">
        <v>53</v>
      </c>
    </row>
    <row r="92" spans="1:36" s="398" customFormat="1" ht="28.8" x14ac:dyDescent="0.3">
      <c r="A92" s="50" t="s">
        <v>59</v>
      </c>
      <c r="B92" s="51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27" t="s">
        <v>7</v>
      </c>
      <c r="J92" s="163" t="s">
        <v>735</v>
      </c>
    </row>
    <row r="93" spans="1:36" s="398" customFormat="1" x14ac:dyDescent="0.3">
      <c r="A93" s="50" t="s">
        <v>742</v>
      </c>
      <c r="B93" s="51">
        <v>0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27" t="s">
        <v>7</v>
      </c>
      <c r="J93" s="163" t="s">
        <v>135</v>
      </c>
      <c r="O93" s="400"/>
      <c r="P93" s="400"/>
      <c r="Q93" s="400"/>
      <c r="R93" s="400"/>
      <c r="T93" s="401"/>
    </row>
    <row r="94" spans="1:36" s="398" customFormat="1" x14ac:dyDescent="0.3">
      <c r="A94" s="50" t="s">
        <v>743</v>
      </c>
      <c r="B94" s="51">
        <v>0.05</v>
      </c>
      <c r="C94" s="51">
        <v>0.05</v>
      </c>
      <c r="D94" s="51">
        <v>0.05</v>
      </c>
      <c r="E94" s="51">
        <v>0.05</v>
      </c>
      <c r="F94" s="51">
        <v>0.05</v>
      </c>
      <c r="G94" s="51">
        <v>0.05</v>
      </c>
      <c r="H94" s="51">
        <v>0.05</v>
      </c>
      <c r="I94" s="27" t="s">
        <v>7</v>
      </c>
      <c r="J94" s="163" t="s">
        <v>135</v>
      </c>
      <c r="O94" s="400"/>
      <c r="P94" s="400"/>
      <c r="Q94" s="400"/>
      <c r="R94" s="400"/>
      <c r="T94" s="401"/>
    </row>
    <row r="95" spans="1:36" s="398" customFormat="1" x14ac:dyDescent="0.3">
      <c r="A95" s="50" t="s">
        <v>744</v>
      </c>
      <c r="B95" s="51">
        <v>0.02</v>
      </c>
      <c r="C95" s="51">
        <v>0.02</v>
      </c>
      <c r="D95" s="51">
        <v>0.02</v>
      </c>
      <c r="E95" s="51">
        <v>0.02</v>
      </c>
      <c r="F95" s="51">
        <v>0.02</v>
      </c>
      <c r="G95" s="51">
        <v>0.02</v>
      </c>
      <c r="H95" s="51">
        <v>0.02</v>
      </c>
      <c r="I95" s="27" t="s">
        <v>7</v>
      </c>
      <c r="J95" s="163" t="s">
        <v>815</v>
      </c>
      <c r="O95" s="400"/>
      <c r="P95" s="400"/>
      <c r="Q95" s="400"/>
      <c r="R95" s="400"/>
      <c r="T95" s="401"/>
    </row>
    <row r="96" spans="1:36" s="398" customFormat="1" x14ac:dyDescent="0.3">
      <c r="A96" s="50" t="s">
        <v>745</v>
      </c>
      <c r="B96" s="51">
        <v>3.5000000000000003E-2</v>
      </c>
      <c r="C96" s="51">
        <v>3.5000000000000003E-2</v>
      </c>
      <c r="D96" s="51">
        <v>3.5000000000000003E-2</v>
      </c>
      <c r="E96" s="51">
        <v>3.5000000000000003E-2</v>
      </c>
      <c r="F96" s="51">
        <v>3.5000000000000003E-2</v>
      </c>
      <c r="G96" s="51">
        <v>3.5000000000000003E-2</v>
      </c>
      <c r="H96" s="51">
        <v>3.5000000000000003E-2</v>
      </c>
      <c r="I96" s="27" t="s">
        <v>7</v>
      </c>
      <c r="J96" s="163" t="s">
        <v>816</v>
      </c>
      <c r="O96" s="400"/>
      <c r="P96" s="400"/>
      <c r="Q96" s="400"/>
      <c r="R96" s="400"/>
      <c r="T96" s="401"/>
    </row>
    <row r="97" spans="1:10" s="398" customFormat="1" x14ac:dyDescent="0.3">
      <c r="A97" s="50" t="s">
        <v>61</v>
      </c>
      <c r="B97" s="51">
        <v>0.03</v>
      </c>
      <c r="C97" s="51">
        <v>0.03</v>
      </c>
      <c r="D97" s="51">
        <v>0.03</v>
      </c>
      <c r="E97" s="51">
        <v>0.03</v>
      </c>
      <c r="F97" s="51">
        <v>0.03</v>
      </c>
      <c r="G97" s="51">
        <v>0.03</v>
      </c>
      <c r="H97" s="51">
        <v>0.03</v>
      </c>
      <c r="I97" s="49" t="s">
        <v>7</v>
      </c>
      <c r="J97" s="163" t="s">
        <v>721</v>
      </c>
    </row>
    <row r="98" spans="1:10" s="398" customFormat="1" x14ac:dyDescent="0.3">
      <c r="A98" s="52" t="s">
        <v>148</v>
      </c>
      <c r="B98" s="51">
        <v>0.05</v>
      </c>
      <c r="C98" s="51">
        <v>0.05</v>
      </c>
      <c r="D98" s="51">
        <v>0.05</v>
      </c>
      <c r="E98" s="51">
        <v>0.05</v>
      </c>
      <c r="F98" s="51">
        <v>0.05</v>
      </c>
      <c r="G98" s="51">
        <v>0.05</v>
      </c>
      <c r="H98" s="51">
        <v>0.05</v>
      </c>
      <c r="I98" s="49" t="s">
        <v>7</v>
      </c>
      <c r="J98" s="163" t="s">
        <v>44</v>
      </c>
    </row>
    <row r="99" spans="1:10" s="398" customFormat="1" x14ac:dyDescent="0.3">
      <c r="A99" s="1" t="s">
        <v>149</v>
      </c>
      <c r="B99" s="51">
        <v>0.04</v>
      </c>
      <c r="C99" s="51">
        <v>0.04</v>
      </c>
      <c r="D99" s="51">
        <v>0.04</v>
      </c>
      <c r="E99" s="51">
        <v>0.04</v>
      </c>
      <c r="F99" s="51">
        <v>0.04</v>
      </c>
      <c r="G99" s="51">
        <v>0.04</v>
      </c>
      <c r="H99" s="51">
        <v>0.04</v>
      </c>
      <c r="I99" s="49" t="s">
        <v>7</v>
      </c>
      <c r="J99" s="163" t="s">
        <v>44</v>
      </c>
    </row>
    <row r="100" spans="1:10" s="398" customFormat="1" x14ac:dyDescent="0.3">
      <c r="A100" s="16" t="s">
        <v>56</v>
      </c>
      <c r="B100" s="26">
        <v>4.2446820023809236E-2</v>
      </c>
      <c r="C100" s="26">
        <v>4.2446820023809236E-2</v>
      </c>
      <c r="D100" s="26">
        <v>4.2446820023809236E-2</v>
      </c>
      <c r="E100" s="26">
        <v>4.2446820023809236E-2</v>
      </c>
      <c r="F100" s="26">
        <v>4.2446820023809236E-2</v>
      </c>
      <c r="G100" s="26">
        <v>4.2446820023809236E-2</v>
      </c>
      <c r="H100" s="26">
        <v>4.2446820023809236E-2</v>
      </c>
      <c r="I100" s="27" t="s">
        <v>7</v>
      </c>
      <c r="J100" s="18" t="s">
        <v>53</v>
      </c>
    </row>
    <row r="101" spans="1:10" customFormat="1" x14ac:dyDescent="0.3">
      <c r="A101" s="36" t="s">
        <v>122</v>
      </c>
      <c r="B101" s="47"/>
      <c r="C101" s="47"/>
      <c r="D101" s="47"/>
      <c r="E101" s="47"/>
      <c r="F101" s="47"/>
      <c r="G101" s="47"/>
      <c r="H101" s="47"/>
      <c r="I101" s="38"/>
      <c r="J101" s="39"/>
    </row>
    <row r="102" spans="1:10" customFormat="1" x14ac:dyDescent="0.3">
      <c r="A102" s="438" t="s">
        <v>1051</v>
      </c>
      <c r="B102" s="95">
        <v>0.84</v>
      </c>
      <c r="C102" s="95">
        <v>0.84</v>
      </c>
      <c r="D102" s="95">
        <v>0.84</v>
      </c>
      <c r="E102" s="95">
        <v>0.84</v>
      </c>
      <c r="F102" s="95">
        <v>0.84</v>
      </c>
      <c r="G102" s="95">
        <v>0.84</v>
      </c>
      <c r="H102" s="95">
        <v>0.84</v>
      </c>
      <c r="I102" s="258" t="s">
        <v>7</v>
      </c>
      <c r="J102" s="257" t="s">
        <v>1052</v>
      </c>
    </row>
    <row r="103" spans="1:10" customFormat="1" x14ac:dyDescent="0.3">
      <c r="A103" s="438" t="s">
        <v>1061</v>
      </c>
      <c r="B103" s="95">
        <v>0.67</v>
      </c>
      <c r="C103" s="95">
        <v>0.67</v>
      </c>
      <c r="D103" s="95">
        <v>0.67</v>
      </c>
      <c r="E103" s="95">
        <v>0.67</v>
      </c>
      <c r="F103" s="95">
        <v>0.67</v>
      </c>
      <c r="G103" s="95">
        <v>0.67</v>
      </c>
      <c r="H103" s="95">
        <v>0.67</v>
      </c>
      <c r="I103" s="258" t="s">
        <v>7</v>
      </c>
      <c r="J103" s="257" t="s">
        <v>276</v>
      </c>
    </row>
    <row r="104" spans="1:10" customFormat="1" x14ac:dyDescent="0.3">
      <c r="A104" s="305" t="s">
        <v>722</v>
      </c>
      <c r="B104" s="95"/>
      <c r="C104" s="95"/>
      <c r="D104" s="95"/>
      <c r="E104" s="95"/>
      <c r="F104" s="95"/>
      <c r="G104" s="95"/>
      <c r="H104" s="95"/>
      <c r="I104" s="258"/>
      <c r="J104" s="257"/>
    </row>
    <row r="105" spans="1:10" customFormat="1" x14ac:dyDescent="0.3">
      <c r="A105" s="1" t="s">
        <v>103</v>
      </c>
      <c r="B105" s="95">
        <v>0.03</v>
      </c>
      <c r="C105" s="95">
        <v>0.03</v>
      </c>
      <c r="D105" s="95">
        <v>0.03</v>
      </c>
      <c r="E105" s="95">
        <v>0.03</v>
      </c>
      <c r="F105" s="95">
        <v>0.03</v>
      </c>
      <c r="G105" s="95">
        <v>0.03</v>
      </c>
      <c r="H105" s="95">
        <v>0.03</v>
      </c>
      <c r="I105" s="27" t="s">
        <v>7</v>
      </c>
      <c r="J105" s="257" t="s">
        <v>693</v>
      </c>
    </row>
    <row r="106" spans="1:10" customFormat="1" x14ac:dyDescent="0.3">
      <c r="A106" s="1" t="s">
        <v>269</v>
      </c>
      <c r="B106" s="95">
        <v>0.24</v>
      </c>
      <c r="C106" s="95">
        <v>0.24</v>
      </c>
      <c r="D106" s="95">
        <v>0.24</v>
      </c>
      <c r="E106" s="95">
        <v>0.24</v>
      </c>
      <c r="F106" s="95">
        <v>0.24</v>
      </c>
      <c r="G106" s="95">
        <v>0.24</v>
      </c>
      <c r="H106" s="95">
        <v>0.24</v>
      </c>
      <c r="I106" s="27" t="s">
        <v>7</v>
      </c>
      <c r="J106" s="257" t="s">
        <v>693</v>
      </c>
    </row>
    <row r="107" spans="1:10" customFormat="1" x14ac:dyDescent="0.3">
      <c r="A107" s="1" t="s">
        <v>105</v>
      </c>
      <c r="B107" s="95">
        <v>0.22</v>
      </c>
      <c r="C107" s="95">
        <v>0.22</v>
      </c>
      <c r="D107" s="95">
        <v>0.22</v>
      </c>
      <c r="E107" s="95">
        <v>0.22</v>
      </c>
      <c r="F107" s="95">
        <v>0.22</v>
      </c>
      <c r="G107" s="95">
        <v>0.22</v>
      </c>
      <c r="H107" s="95">
        <v>0.22</v>
      </c>
      <c r="I107" s="27" t="s">
        <v>7</v>
      </c>
      <c r="J107" s="257" t="s">
        <v>693</v>
      </c>
    </row>
    <row r="108" spans="1:10" customFormat="1" x14ac:dyDescent="0.3">
      <c r="A108" s="1" t="s">
        <v>106</v>
      </c>
      <c r="B108" s="95">
        <v>0.31</v>
      </c>
      <c r="C108" s="95">
        <v>0.31</v>
      </c>
      <c r="D108" s="95">
        <v>0.31</v>
      </c>
      <c r="E108" s="95">
        <v>0.31</v>
      </c>
      <c r="F108" s="95">
        <v>0.31</v>
      </c>
      <c r="G108" s="95">
        <v>0.31</v>
      </c>
      <c r="H108" s="95">
        <v>0.31</v>
      </c>
      <c r="I108" s="27" t="s">
        <v>7</v>
      </c>
      <c r="J108" s="257" t="s">
        <v>693</v>
      </c>
    </row>
    <row r="109" spans="1:10" customFormat="1" x14ac:dyDescent="0.3">
      <c r="A109" s="1" t="s">
        <v>107</v>
      </c>
      <c r="B109" s="95">
        <v>0.13</v>
      </c>
      <c r="C109" s="95">
        <v>0.13</v>
      </c>
      <c r="D109" s="95">
        <v>0.13</v>
      </c>
      <c r="E109" s="95">
        <v>0.13</v>
      </c>
      <c r="F109" s="95">
        <v>0.13</v>
      </c>
      <c r="G109" s="95">
        <v>0.13</v>
      </c>
      <c r="H109" s="95">
        <v>0.13</v>
      </c>
      <c r="I109" s="27" t="s">
        <v>7</v>
      </c>
      <c r="J109" s="257" t="s">
        <v>693</v>
      </c>
    </row>
    <row r="110" spans="1:10" customFormat="1" x14ac:dyDescent="0.3">
      <c r="A110" s="1" t="s">
        <v>108</v>
      </c>
      <c r="B110" s="95">
        <f>1-SUM(B105:B109)</f>
        <v>6.9999999999999951E-2</v>
      </c>
      <c r="C110" s="95">
        <f t="shared" ref="C110:H110" si="16">1-SUM(C105:C109)</f>
        <v>6.9999999999999951E-2</v>
      </c>
      <c r="D110" s="95">
        <f t="shared" si="16"/>
        <v>6.9999999999999951E-2</v>
      </c>
      <c r="E110" s="95">
        <f t="shared" si="16"/>
        <v>6.9999999999999951E-2</v>
      </c>
      <c r="F110" s="95">
        <f t="shared" si="16"/>
        <v>6.9999999999999951E-2</v>
      </c>
      <c r="G110" s="95">
        <f t="shared" si="16"/>
        <v>6.9999999999999951E-2</v>
      </c>
      <c r="H110" s="95">
        <f t="shared" si="16"/>
        <v>6.9999999999999951E-2</v>
      </c>
      <c r="I110" s="27" t="s">
        <v>7</v>
      </c>
      <c r="J110" s="257" t="s">
        <v>693</v>
      </c>
    </row>
    <row r="111" spans="1:10" customFormat="1" ht="28.8" x14ac:dyDescent="0.3">
      <c r="A111" s="1" t="s">
        <v>113</v>
      </c>
      <c r="B111" s="95">
        <v>0.03</v>
      </c>
      <c r="C111" s="95">
        <v>0.03</v>
      </c>
      <c r="D111" s="95">
        <v>0.03</v>
      </c>
      <c r="E111" s="95">
        <v>0.03</v>
      </c>
      <c r="F111" s="95">
        <v>0.03</v>
      </c>
      <c r="G111" s="95">
        <v>0.03</v>
      </c>
      <c r="H111" s="95">
        <v>0.03</v>
      </c>
      <c r="I111" s="175" t="s">
        <v>7</v>
      </c>
      <c r="J111" s="257" t="s">
        <v>698</v>
      </c>
    </row>
    <row r="112" spans="1:10" customFormat="1" x14ac:dyDescent="0.3">
      <c r="A112" s="1" t="s">
        <v>114</v>
      </c>
      <c r="B112" s="95">
        <v>0.1704</v>
      </c>
      <c r="C112" s="95">
        <v>0.1704</v>
      </c>
      <c r="D112" s="95">
        <v>0.1704</v>
      </c>
      <c r="E112" s="95">
        <v>0.1704</v>
      </c>
      <c r="F112" s="95">
        <v>0.1704</v>
      </c>
      <c r="G112" s="95">
        <v>0.1704</v>
      </c>
      <c r="H112" s="95">
        <v>0.1704</v>
      </c>
      <c r="I112" s="175" t="s">
        <v>7</v>
      </c>
      <c r="J112" s="257" t="s">
        <v>698</v>
      </c>
    </row>
    <row r="113" spans="1:10" customFormat="1" x14ac:dyDescent="0.3">
      <c r="A113" s="1" t="s">
        <v>115</v>
      </c>
      <c r="B113" s="95">
        <v>0.149952</v>
      </c>
      <c r="C113" s="95">
        <v>0.149952</v>
      </c>
      <c r="D113" s="95">
        <v>0.149952</v>
      </c>
      <c r="E113" s="95">
        <v>0.149952</v>
      </c>
      <c r="F113" s="95">
        <v>0.149952</v>
      </c>
      <c r="G113" s="95">
        <v>0.149952</v>
      </c>
      <c r="H113" s="95">
        <v>0.149952</v>
      </c>
      <c r="I113" s="175" t="s">
        <v>7</v>
      </c>
      <c r="J113" s="257" t="s">
        <v>698</v>
      </c>
    </row>
    <row r="114" spans="1:10" customFormat="1" x14ac:dyDescent="0.3">
      <c r="A114" s="1" t="s">
        <v>116</v>
      </c>
      <c r="B114" s="306">
        <v>0.154233576642336</v>
      </c>
      <c r="C114" s="306">
        <v>0.154233576642336</v>
      </c>
      <c r="D114" s="306">
        <v>0.154233576642336</v>
      </c>
      <c r="E114" s="306">
        <v>0.154233576642336</v>
      </c>
      <c r="F114" s="306">
        <v>0.154233576642336</v>
      </c>
      <c r="G114" s="306">
        <v>0.154233576642336</v>
      </c>
      <c r="H114" s="306">
        <v>0.154233576642336</v>
      </c>
      <c r="I114" s="258" t="s">
        <v>723</v>
      </c>
      <c r="J114" s="257" t="s">
        <v>698</v>
      </c>
    </row>
    <row r="115" spans="1:10" customFormat="1" x14ac:dyDescent="0.3">
      <c r="A115" s="305" t="s">
        <v>272</v>
      </c>
      <c r="B115" s="94"/>
      <c r="C115" s="95"/>
      <c r="D115" s="96"/>
      <c r="E115" s="96"/>
      <c r="F115" s="96"/>
      <c r="G115" s="96"/>
      <c r="H115" s="96"/>
      <c r="I115" s="258"/>
      <c r="J115" s="257"/>
    </row>
    <row r="116" spans="1:10" customFormat="1" x14ac:dyDescent="0.3">
      <c r="A116" s="1" t="s">
        <v>101</v>
      </c>
      <c r="B116" s="95">
        <v>0.45</v>
      </c>
      <c r="C116" s="95">
        <v>0.45</v>
      </c>
      <c r="D116" s="95">
        <v>0.45</v>
      </c>
      <c r="E116" s="95">
        <v>0.45</v>
      </c>
      <c r="F116" s="95">
        <v>0.45</v>
      </c>
      <c r="G116" s="95">
        <v>0.45</v>
      </c>
      <c r="H116" s="95">
        <v>0.45</v>
      </c>
      <c r="I116" s="27" t="s">
        <v>7</v>
      </c>
      <c r="J116" s="257" t="s">
        <v>29</v>
      </c>
    </row>
    <row r="117" spans="1:10" customFormat="1" x14ac:dyDescent="0.3">
      <c r="A117" s="1" t="s">
        <v>268</v>
      </c>
      <c r="B117" s="95">
        <v>0.2</v>
      </c>
      <c r="C117" s="95">
        <v>0.2</v>
      </c>
      <c r="D117" s="95">
        <v>0.2</v>
      </c>
      <c r="E117" s="95">
        <v>0.2</v>
      </c>
      <c r="F117" s="95">
        <v>0.2</v>
      </c>
      <c r="G117" s="95">
        <v>0.2</v>
      </c>
      <c r="H117" s="95">
        <v>0.2</v>
      </c>
      <c r="I117" s="27" t="s">
        <v>7</v>
      </c>
      <c r="J117" s="257" t="s">
        <v>29</v>
      </c>
    </row>
    <row r="118" spans="1:10" customFormat="1" x14ac:dyDescent="0.3">
      <c r="A118" s="1" t="s">
        <v>106</v>
      </c>
      <c r="B118" s="95">
        <v>0.08</v>
      </c>
      <c r="C118" s="95">
        <v>0.08</v>
      </c>
      <c r="D118" s="95">
        <v>0.08</v>
      </c>
      <c r="E118" s="95">
        <v>0.08</v>
      </c>
      <c r="F118" s="95">
        <v>0.08</v>
      </c>
      <c r="G118" s="95">
        <v>0.08</v>
      </c>
      <c r="H118" s="95">
        <v>0.08</v>
      </c>
      <c r="I118" s="27" t="s">
        <v>7</v>
      </c>
      <c r="J118" s="257" t="s">
        <v>29</v>
      </c>
    </row>
    <row r="119" spans="1:10" customFormat="1" x14ac:dyDescent="0.3">
      <c r="A119" s="1" t="s">
        <v>266</v>
      </c>
      <c r="B119" s="95">
        <v>0.02</v>
      </c>
      <c r="C119" s="95">
        <v>0.02</v>
      </c>
      <c r="D119" s="95">
        <v>0.02</v>
      </c>
      <c r="E119" s="95">
        <v>0.02</v>
      </c>
      <c r="F119" s="95">
        <v>0.02</v>
      </c>
      <c r="G119" s="95">
        <v>0.02</v>
      </c>
      <c r="H119" s="95">
        <v>0.02</v>
      </c>
      <c r="I119" s="27" t="s">
        <v>7</v>
      </c>
      <c r="J119" s="257" t="s">
        <v>29</v>
      </c>
    </row>
    <row r="120" spans="1:10" customFormat="1" x14ac:dyDescent="0.3">
      <c r="A120" s="1" t="s">
        <v>267</v>
      </c>
      <c r="B120" s="95">
        <v>0.22</v>
      </c>
      <c r="C120" s="95">
        <v>0.22</v>
      </c>
      <c r="D120" s="95">
        <v>0.22</v>
      </c>
      <c r="E120" s="95">
        <v>0.22</v>
      </c>
      <c r="F120" s="95">
        <v>0.22</v>
      </c>
      <c r="G120" s="95">
        <v>0.22</v>
      </c>
      <c r="H120" s="95">
        <v>0.22</v>
      </c>
      <c r="I120" s="27" t="s">
        <v>7</v>
      </c>
      <c r="J120" s="257" t="s">
        <v>29</v>
      </c>
    </row>
    <row r="121" spans="1:10" customFormat="1" x14ac:dyDescent="0.3">
      <c r="A121" s="1" t="s">
        <v>108</v>
      </c>
      <c r="B121" s="95">
        <f>1-SUM(B116:B120)</f>
        <v>3.0000000000000027E-2</v>
      </c>
      <c r="C121" s="95">
        <f t="shared" ref="C121:H121" si="17">1-SUM(C116:C120)</f>
        <v>3.0000000000000027E-2</v>
      </c>
      <c r="D121" s="95">
        <f t="shared" si="17"/>
        <v>3.0000000000000027E-2</v>
      </c>
      <c r="E121" s="95">
        <f t="shared" si="17"/>
        <v>3.0000000000000027E-2</v>
      </c>
      <c r="F121" s="95">
        <f t="shared" si="17"/>
        <v>3.0000000000000027E-2</v>
      </c>
      <c r="G121" s="95">
        <f t="shared" si="17"/>
        <v>3.0000000000000027E-2</v>
      </c>
      <c r="H121" s="95">
        <f t="shared" si="17"/>
        <v>3.0000000000000027E-2</v>
      </c>
      <c r="I121" s="27" t="s">
        <v>7</v>
      </c>
      <c r="J121" s="257" t="s">
        <v>29</v>
      </c>
    </row>
    <row r="122" spans="1:10" customFormat="1" x14ac:dyDescent="0.3">
      <c r="A122" s="36" t="s">
        <v>119</v>
      </c>
      <c r="B122" s="55"/>
      <c r="C122" s="259"/>
      <c r="D122" s="56"/>
      <c r="E122" s="56"/>
      <c r="F122" s="56"/>
      <c r="G122" s="56"/>
      <c r="H122" s="56"/>
      <c r="I122" s="260"/>
      <c r="J122" s="261"/>
    </row>
    <row r="123" spans="1:10" customFormat="1" x14ac:dyDescent="0.3">
      <c r="A123" s="1" t="s">
        <v>66</v>
      </c>
      <c r="B123" s="53">
        <v>8.7083333333333339</v>
      </c>
      <c r="C123" s="45">
        <v>8.7083333333333339</v>
      </c>
      <c r="D123" s="45">
        <v>8.7083333333333339</v>
      </c>
      <c r="E123" s="45">
        <v>8.7083333333333339</v>
      </c>
      <c r="F123" s="45">
        <v>8.7083333333333339</v>
      </c>
      <c r="G123" s="45">
        <v>8.7083333333333339</v>
      </c>
      <c r="H123" s="45">
        <v>8.7083333333333339</v>
      </c>
      <c r="I123" s="258" t="s">
        <v>67</v>
      </c>
      <c r="J123" s="257" t="s">
        <v>68</v>
      </c>
    </row>
    <row r="124" spans="1:10" customFormat="1" x14ac:dyDescent="0.3">
      <c r="A124" s="1" t="s">
        <v>69</v>
      </c>
      <c r="B124" s="53">
        <v>9.9866666666666664</v>
      </c>
      <c r="C124" s="45">
        <v>9.9866666666666664</v>
      </c>
      <c r="D124" s="45">
        <v>9.9866666666666664</v>
      </c>
      <c r="E124" s="45">
        <v>9.9866666666666664</v>
      </c>
      <c r="F124" s="45">
        <v>9.9866666666666664</v>
      </c>
      <c r="G124" s="45">
        <v>9.9866666666666664</v>
      </c>
      <c r="H124" s="45">
        <v>9.9866666666666664</v>
      </c>
      <c r="I124" s="258" t="s">
        <v>67</v>
      </c>
      <c r="J124" s="257" t="s">
        <v>68</v>
      </c>
    </row>
    <row r="125" spans="1:10" customFormat="1" x14ac:dyDescent="0.3">
      <c r="A125" s="1" t="s">
        <v>740</v>
      </c>
      <c r="B125" s="53">
        <v>36</v>
      </c>
      <c r="C125" s="45">
        <v>36</v>
      </c>
      <c r="D125" s="45">
        <v>36</v>
      </c>
      <c r="E125" s="45">
        <v>36</v>
      </c>
      <c r="F125" s="45">
        <v>36</v>
      </c>
      <c r="G125" s="45">
        <v>36</v>
      </c>
      <c r="H125" s="45">
        <v>36</v>
      </c>
      <c r="I125" s="258" t="s">
        <v>71</v>
      </c>
      <c r="J125" s="257" t="s">
        <v>741</v>
      </c>
    </row>
    <row r="126" spans="1:10" customFormat="1" x14ac:dyDescent="0.3">
      <c r="A126" s="1" t="s">
        <v>730</v>
      </c>
      <c r="B126" s="53">
        <v>13.9</v>
      </c>
      <c r="C126" s="53">
        <v>13.9</v>
      </c>
      <c r="D126" s="53">
        <v>13.9</v>
      </c>
      <c r="E126" s="53">
        <v>13.9</v>
      </c>
      <c r="F126" s="53">
        <v>13.9</v>
      </c>
      <c r="G126" s="53">
        <v>13.9</v>
      </c>
      <c r="H126" s="53">
        <v>13.9</v>
      </c>
      <c r="I126" s="258" t="s">
        <v>71</v>
      </c>
      <c r="J126" s="257" t="s">
        <v>73</v>
      </c>
    </row>
    <row r="127" spans="1:10" customFormat="1" x14ac:dyDescent="0.3">
      <c r="A127" s="1" t="s">
        <v>732</v>
      </c>
      <c r="B127" s="53">
        <v>9.4</v>
      </c>
      <c r="C127" s="53">
        <v>9.4</v>
      </c>
      <c r="D127" s="53">
        <v>9.4</v>
      </c>
      <c r="E127" s="53">
        <v>9.4</v>
      </c>
      <c r="F127" s="53">
        <v>9.4</v>
      </c>
      <c r="G127" s="53">
        <v>9.4</v>
      </c>
      <c r="H127" s="53">
        <v>9.4</v>
      </c>
      <c r="I127" s="258" t="s">
        <v>67</v>
      </c>
      <c r="J127" s="257" t="s">
        <v>73</v>
      </c>
    </row>
    <row r="128" spans="1:10" customFormat="1" x14ac:dyDescent="0.3">
      <c r="A128" s="1" t="s">
        <v>731</v>
      </c>
      <c r="B128" s="53">
        <v>5.8</v>
      </c>
      <c r="C128" s="53">
        <v>5.8</v>
      </c>
      <c r="D128" s="53">
        <v>5.8</v>
      </c>
      <c r="E128" s="53">
        <v>5.8</v>
      </c>
      <c r="F128" s="53">
        <v>5.8</v>
      </c>
      <c r="G128" s="53">
        <v>5.8</v>
      </c>
      <c r="H128" s="53">
        <v>5.8</v>
      </c>
      <c r="I128" s="258" t="s">
        <v>67</v>
      </c>
      <c r="J128" s="257" t="s">
        <v>73</v>
      </c>
    </row>
    <row r="129" spans="1:10" customFormat="1" x14ac:dyDescent="0.3">
      <c r="A129" s="1" t="s">
        <v>104</v>
      </c>
      <c r="B129" s="53">
        <v>7.08</v>
      </c>
      <c r="C129" s="53">
        <v>7.08</v>
      </c>
      <c r="D129" s="53">
        <v>7.08</v>
      </c>
      <c r="E129" s="53">
        <v>7.08</v>
      </c>
      <c r="F129" s="53">
        <v>7.08</v>
      </c>
      <c r="G129" s="53">
        <v>7.08</v>
      </c>
      <c r="H129" s="53">
        <v>7.08</v>
      </c>
      <c r="I129" s="258" t="s">
        <v>110</v>
      </c>
      <c r="J129" s="257" t="s">
        <v>152</v>
      </c>
    </row>
    <row r="130" spans="1:10" customFormat="1" x14ac:dyDescent="0.3">
      <c r="A130" s="1" t="s">
        <v>717</v>
      </c>
      <c r="B130" s="53">
        <f>11.42</f>
        <v>11.42</v>
      </c>
      <c r="C130" s="53">
        <f t="shared" ref="C130:H130" si="18">11.42</f>
        <v>11.42</v>
      </c>
      <c r="D130" s="53">
        <f t="shared" si="18"/>
        <v>11.42</v>
      </c>
      <c r="E130" s="53">
        <f t="shared" si="18"/>
        <v>11.42</v>
      </c>
      <c r="F130" s="53">
        <f t="shared" si="18"/>
        <v>11.42</v>
      </c>
      <c r="G130" s="53">
        <f t="shared" si="18"/>
        <v>11.42</v>
      </c>
      <c r="H130" s="53">
        <f t="shared" si="18"/>
        <v>11.42</v>
      </c>
      <c r="I130" s="258" t="s">
        <v>110</v>
      </c>
      <c r="J130" s="257" t="s">
        <v>152</v>
      </c>
    </row>
    <row r="131" spans="1:10" customFormat="1" x14ac:dyDescent="0.3">
      <c r="A131" s="1" t="s">
        <v>136</v>
      </c>
      <c r="B131" s="53">
        <v>11.8</v>
      </c>
      <c r="C131" s="53">
        <v>11.8</v>
      </c>
      <c r="D131" s="53">
        <v>11.8</v>
      </c>
      <c r="E131" s="53">
        <v>11.8</v>
      </c>
      <c r="F131" s="53">
        <v>11.8</v>
      </c>
      <c r="G131" s="53">
        <v>11.8</v>
      </c>
      <c r="H131" s="53">
        <v>11.8</v>
      </c>
      <c r="I131" s="258" t="s">
        <v>110</v>
      </c>
      <c r="J131" s="257" t="s">
        <v>152</v>
      </c>
    </row>
    <row r="132" spans="1:10" customFormat="1" x14ac:dyDescent="0.3">
      <c r="A132" s="1" t="s">
        <v>136</v>
      </c>
      <c r="B132" s="53">
        <v>9.9760699999999982</v>
      </c>
      <c r="C132" s="53">
        <v>9.9760699999999982</v>
      </c>
      <c r="D132" s="53">
        <v>9.9760699999999982</v>
      </c>
      <c r="E132" s="53">
        <v>9.9760699999999982</v>
      </c>
      <c r="F132" s="53">
        <v>9.9760699999999982</v>
      </c>
      <c r="G132" s="53">
        <v>9.9760699999999982</v>
      </c>
      <c r="H132" s="53">
        <v>9.9760699999999982</v>
      </c>
      <c r="I132" s="258" t="s">
        <v>112</v>
      </c>
      <c r="J132" s="257" t="s">
        <v>152</v>
      </c>
    </row>
    <row r="133" spans="1:10" customFormat="1" x14ac:dyDescent="0.3">
      <c r="A133" s="1" t="s">
        <v>137</v>
      </c>
      <c r="B133" s="53">
        <v>0.84499999999999997</v>
      </c>
      <c r="C133" s="53">
        <v>0.84499999999999997</v>
      </c>
      <c r="D133" s="53">
        <v>0.84499999999999997</v>
      </c>
      <c r="E133" s="53">
        <v>0.84499999999999997</v>
      </c>
      <c r="F133" s="53">
        <v>0.84499999999999997</v>
      </c>
      <c r="G133" s="53">
        <v>0.84499999999999997</v>
      </c>
      <c r="H133" s="53">
        <v>0.84499999999999997</v>
      </c>
      <c r="I133" s="258" t="s">
        <v>111</v>
      </c>
      <c r="J133" s="257" t="s">
        <v>152</v>
      </c>
    </row>
    <row r="134" spans="1:10" customFormat="1" x14ac:dyDescent="0.3">
      <c r="A134" s="36" t="s">
        <v>120</v>
      </c>
      <c r="B134" s="37"/>
      <c r="C134" s="57"/>
      <c r="D134" s="58"/>
      <c r="E134" s="58"/>
      <c r="F134" s="58"/>
      <c r="G134" s="58"/>
      <c r="H134" s="58"/>
      <c r="I134" s="38"/>
      <c r="J134" s="39"/>
    </row>
    <row r="135" spans="1:10" customFormat="1" ht="15.6" x14ac:dyDescent="0.3">
      <c r="A135" s="59" t="s">
        <v>75</v>
      </c>
      <c r="B135" s="262">
        <v>0.223</v>
      </c>
      <c r="C135" s="262">
        <v>0.223</v>
      </c>
      <c r="D135" s="262">
        <v>0.223</v>
      </c>
      <c r="E135" s="262">
        <v>0.223</v>
      </c>
      <c r="F135" s="262">
        <v>0.223</v>
      </c>
      <c r="G135" s="262">
        <v>0.223</v>
      </c>
      <c r="H135" s="262">
        <v>0.223</v>
      </c>
      <c r="I135" s="27" t="s">
        <v>97</v>
      </c>
      <c r="J135" s="257" t="s">
        <v>699</v>
      </c>
    </row>
    <row r="136" spans="1:10" customFormat="1" ht="15.6" x14ac:dyDescent="0.3">
      <c r="A136" s="59" t="s">
        <v>76</v>
      </c>
      <c r="B136" s="60">
        <v>0.4</v>
      </c>
      <c r="C136" s="60">
        <v>0.4</v>
      </c>
      <c r="D136" s="60">
        <v>0.4</v>
      </c>
      <c r="E136" s="60">
        <v>0.4</v>
      </c>
      <c r="F136" s="60">
        <v>0.4</v>
      </c>
      <c r="G136" s="60">
        <v>0.4</v>
      </c>
      <c r="H136" s="60">
        <v>0.4</v>
      </c>
      <c r="I136" s="27" t="s">
        <v>97</v>
      </c>
      <c r="J136" s="257" t="s">
        <v>138</v>
      </c>
    </row>
    <row r="137" spans="1:10" ht="15.75" customHeight="1" x14ac:dyDescent="0.3">
      <c r="A137" s="1" t="s">
        <v>141</v>
      </c>
      <c r="B137" s="262">
        <v>0.16521739130434782</v>
      </c>
      <c r="C137" s="262">
        <v>0.16521739130434782</v>
      </c>
      <c r="D137" s="262">
        <v>0.16521739130434782</v>
      </c>
      <c r="E137" s="262">
        <v>0.16521739130434782</v>
      </c>
      <c r="F137" s="262">
        <v>0.16521739130434782</v>
      </c>
      <c r="G137" s="262">
        <v>0.16521739130434782</v>
      </c>
      <c r="H137" s="262">
        <v>0.16521739130434782</v>
      </c>
      <c r="I137" s="27" t="s">
        <v>97</v>
      </c>
      <c r="J137" s="257" t="s">
        <v>99</v>
      </c>
    </row>
    <row r="138" spans="1:10" ht="15.75" customHeight="1" x14ac:dyDescent="0.3">
      <c r="A138" s="1" t="s">
        <v>136</v>
      </c>
      <c r="B138" s="262">
        <v>0.26280000000000003</v>
      </c>
      <c r="C138" s="61">
        <v>0.26280000000000003</v>
      </c>
      <c r="D138" s="62">
        <v>0.26280000000000003</v>
      </c>
      <c r="E138" s="262">
        <v>0.26280000000000003</v>
      </c>
      <c r="F138" s="61">
        <v>0.26280000000000003</v>
      </c>
      <c r="G138" s="62">
        <v>0.26280000000000003</v>
      </c>
      <c r="H138" s="62">
        <v>0.26280000000000003</v>
      </c>
      <c r="I138" s="27" t="s">
        <v>97</v>
      </c>
      <c r="J138" s="257" t="s">
        <v>98</v>
      </c>
    </row>
    <row r="139" spans="1:10" ht="15.75" customHeight="1" x14ac:dyDescent="0.3">
      <c r="A139" s="1" t="s">
        <v>139</v>
      </c>
      <c r="B139" s="262">
        <v>0.28367999999999999</v>
      </c>
      <c r="C139" s="262">
        <v>0.28367999999999999</v>
      </c>
      <c r="D139" s="262">
        <v>0.28367999999999999</v>
      </c>
      <c r="E139" s="262">
        <v>0.28367999999999999</v>
      </c>
      <c r="F139" s="262">
        <v>0.28367999999999999</v>
      </c>
      <c r="G139" s="262">
        <v>0.28367999999999999</v>
      </c>
      <c r="H139" s="262">
        <v>0.28367999999999999</v>
      </c>
      <c r="I139" s="27" t="s">
        <v>97</v>
      </c>
      <c r="J139" s="257" t="s">
        <v>98</v>
      </c>
    </row>
    <row r="140" spans="1:10" ht="15.75" customHeight="1" x14ac:dyDescent="0.3">
      <c r="A140" s="1" t="s">
        <v>104</v>
      </c>
      <c r="B140" s="63">
        <v>0.33588000000000001</v>
      </c>
      <c r="C140" s="64">
        <v>0.33588000000000001</v>
      </c>
      <c r="D140" s="4">
        <v>0.33588000000000001</v>
      </c>
      <c r="E140" s="63">
        <v>0.33588000000000001</v>
      </c>
      <c r="F140" s="64">
        <v>0.33588000000000001</v>
      </c>
      <c r="G140" s="4">
        <v>0.33588000000000001</v>
      </c>
      <c r="H140" s="4">
        <v>0.33588000000000001</v>
      </c>
      <c r="I140" s="27" t="s">
        <v>97</v>
      </c>
      <c r="J140" s="257" t="s">
        <v>98</v>
      </c>
    </row>
    <row r="141" spans="1:10" ht="15.75" customHeight="1" x14ac:dyDescent="0.3">
      <c r="A141" s="1" t="s">
        <v>140</v>
      </c>
      <c r="B141" s="262">
        <v>0.19814400000000001</v>
      </c>
      <c r="C141" s="262">
        <v>0.19814400000000001</v>
      </c>
      <c r="D141" s="262">
        <v>0.19814400000000001</v>
      </c>
      <c r="E141" s="262">
        <v>0.19814400000000001</v>
      </c>
      <c r="F141" s="262">
        <v>0.19814400000000001</v>
      </c>
      <c r="G141" s="262">
        <v>0.19814400000000001</v>
      </c>
      <c r="H141" s="262">
        <v>0.19814400000000001</v>
      </c>
      <c r="I141" s="27" t="s">
        <v>97</v>
      </c>
      <c r="J141" s="257" t="s">
        <v>98</v>
      </c>
    </row>
    <row r="142" spans="1:10" ht="15.75" customHeight="1" x14ac:dyDescent="0.3">
      <c r="A142" s="1" t="s">
        <v>107</v>
      </c>
      <c r="B142" s="262">
        <v>0.38124000000000002</v>
      </c>
      <c r="C142" s="61">
        <v>0.38124000000000002</v>
      </c>
      <c r="D142" s="62">
        <v>0.38124000000000002</v>
      </c>
      <c r="E142" s="262">
        <v>0.38124000000000002</v>
      </c>
      <c r="F142" s="61">
        <v>0.38124000000000002</v>
      </c>
      <c r="G142" s="62">
        <v>0.38124000000000002</v>
      </c>
      <c r="H142" s="62">
        <v>0.38124000000000002</v>
      </c>
      <c r="I142" s="27" t="s">
        <v>97</v>
      </c>
      <c r="J142" s="257" t="s">
        <v>98</v>
      </c>
    </row>
    <row r="143" spans="1:10" ht="15.75" customHeight="1" x14ac:dyDescent="0.3">
      <c r="A143" s="52" t="s">
        <v>106</v>
      </c>
      <c r="B143" s="263">
        <v>0</v>
      </c>
      <c r="C143" s="263">
        <v>0</v>
      </c>
      <c r="D143" s="263">
        <v>0</v>
      </c>
      <c r="E143" s="263">
        <v>0</v>
      </c>
      <c r="F143" s="263">
        <v>0</v>
      </c>
      <c r="G143" s="263">
        <v>0</v>
      </c>
      <c r="H143" s="263">
        <v>0</v>
      </c>
      <c r="I143" s="27" t="s">
        <v>97</v>
      </c>
      <c r="J143" s="257" t="s">
        <v>98</v>
      </c>
    </row>
    <row r="144" spans="1:10" customFormat="1" ht="15.75" customHeight="1" x14ac:dyDescent="0.3">
      <c r="A144" s="1" t="s">
        <v>66</v>
      </c>
      <c r="B144" s="44">
        <v>2437.1489999999999</v>
      </c>
      <c r="C144" s="44">
        <v>2437.1489999999999</v>
      </c>
      <c r="D144" s="44">
        <v>2437.1489999999999</v>
      </c>
      <c r="E144" s="44">
        <v>2437.1489999999999</v>
      </c>
      <c r="F144" s="44">
        <v>2437.1489999999999</v>
      </c>
      <c r="G144" s="44">
        <v>2437.1489999999999</v>
      </c>
      <c r="H144" s="44">
        <v>2437.1489999999999</v>
      </c>
      <c r="I144" s="258" t="s">
        <v>77</v>
      </c>
      <c r="J144" s="257" t="s">
        <v>78</v>
      </c>
    </row>
    <row r="145" spans="1:10" customFormat="1" ht="15.75" customHeight="1" x14ac:dyDescent="0.3">
      <c r="A145" s="1" t="s">
        <v>69</v>
      </c>
      <c r="B145" s="44">
        <v>2444.7359999999999</v>
      </c>
      <c r="C145" s="44">
        <v>2444.7359999999999</v>
      </c>
      <c r="D145" s="44">
        <v>2444.7359999999999</v>
      </c>
      <c r="E145" s="44">
        <v>2444.7359999999999</v>
      </c>
      <c r="F145" s="44">
        <v>2444.7359999999999</v>
      </c>
      <c r="G145" s="44">
        <v>2444.7359999999999</v>
      </c>
      <c r="H145" s="44">
        <v>2444.7359999999999</v>
      </c>
      <c r="I145" s="258" t="s">
        <v>77</v>
      </c>
      <c r="J145" s="257" t="s">
        <v>78</v>
      </c>
    </row>
    <row r="146" spans="1:10" customFormat="1" ht="15.75" customHeight="1" x14ac:dyDescent="0.3">
      <c r="A146" s="1" t="s">
        <v>70</v>
      </c>
      <c r="B146" s="53">
        <v>0</v>
      </c>
      <c r="C146" s="45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258" t="s">
        <v>77</v>
      </c>
      <c r="J146" s="257"/>
    </row>
    <row r="147" spans="1:10" customFormat="1" ht="15.75" customHeight="1" x14ac:dyDescent="0.3">
      <c r="A147" s="50" t="s">
        <v>142</v>
      </c>
      <c r="B147" s="264">
        <v>0</v>
      </c>
      <c r="C147" s="65">
        <v>0</v>
      </c>
      <c r="D147" s="66">
        <v>0</v>
      </c>
      <c r="E147" s="66">
        <v>0</v>
      </c>
      <c r="F147" s="66">
        <v>0</v>
      </c>
      <c r="G147" s="66">
        <v>0</v>
      </c>
      <c r="H147" s="66">
        <v>0</v>
      </c>
      <c r="I147" s="49" t="s">
        <v>79</v>
      </c>
      <c r="J147" s="257" t="s">
        <v>78</v>
      </c>
    </row>
    <row r="148" spans="1:10" customFormat="1" ht="15.75" customHeight="1" x14ac:dyDescent="0.3">
      <c r="A148" s="50" t="s">
        <v>74</v>
      </c>
      <c r="B148" s="264">
        <v>0</v>
      </c>
      <c r="C148" s="65">
        <v>0</v>
      </c>
      <c r="D148" s="66">
        <v>0</v>
      </c>
      <c r="E148" s="66">
        <v>0</v>
      </c>
      <c r="F148" s="66">
        <v>0</v>
      </c>
      <c r="G148" s="66">
        <v>0</v>
      </c>
      <c r="H148" s="66">
        <v>0</v>
      </c>
      <c r="I148" s="49" t="s">
        <v>79</v>
      </c>
      <c r="J148" s="257" t="s">
        <v>78</v>
      </c>
    </row>
    <row r="149" spans="1:10" customFormat="1" ht="15.75" customHeight="1" x14ac:dyDescent="0.3">
      <c r="A149" s="50" t="s">
        <v>72</v>
      </c>
      <c r="B149" s="264">
        <v>0</v>
      </c>
      <c r="C149" s="65">
        <v>0</v>
      </c>
      <c r="D149" s="66">
        <v>0</v>
      </c>
      <c r="E149" s="66">
        <v>0</v>
      </c>
      <c r="F149" s="66">
        <v>0</v>
      </c>
      <c r="G149" s="66">
        <v>0</v>
      </c>
      <c r="H149" s="66">
        <v>0</v>
      </c>
      <c r="I149" s="49" t="s">
        <v>80</v>
      </c>
      <c r="J149" s="67" t="s">
        <v>78</v>
      </c>
    </row>
    <row r="150" spans="1:10" customFormat="1" ht="15.75" customHeight="1" x14ac:dyDescent="0.3">
      <c r="A150" s="36" t="s">
        <v>261</v>
      </c>
      <c r="B150" s="68"/>
      <c r="C150" s="69"/>
      <c r="D150" s="70"/>
      <c r="E150" s="70"/>
      <c r="F150" s="68"/>
      <c r="G150" s="69"/>
      <c r="H150" s="70"/>
      <c r="I150" s="70"/>
      <c r="J150" s="261"/>
    </row>
    <row r="151" spans="1:10" customFormat="1" ht="15.75" customHeight="1" x14ac:dyDescent="0.3">
      <c r="A151" s="50" t="s">
        <v>262</v>
      </c>
      <c r="B151" s="265">
        <v>0.85</v>
      </c>
      <c r="C151" s="265">
        <v>0.85</v>
      </c>
      <c r="D151" s="265">
        <v>0.85</v>
      </c>
      <c r="E151" s="265">
        <v>0.85</v>
      </c>
      <c r="F151" s="265">
        <v>0.85</v>
      </c>
      <c r="G151" s="265">
        <v>0.85</v>
      </c>
      <c r="H151" s="265">
        <v>0.85</v>
      </c>
      <c r="I151" s="49"/>
      <c r="J151" s="67" t="s">
        <v>171</v>
      </c>
    </row>
    <row r="152" spans="1:10" customFormat="1" ht="15.75" customHeight="1" x14ac:dyDescent="0.3">
      <c r="A152" s="50" t="s">
        <v>695</v>
      </c>
      <c r="B152" s="265">
        <v>0.8</v>
      </c>
      <c r="C152" s="265">
        <v>0.8</v>
      </c>
      <c r="D152" s="265">
        <v>0.8</v>
      </c>
      <c r="E152" s="265">
        <v>0.8</v>
      </c>
      <c r="F152" s="265">
        <v>0.8</v>
      </c>
      <c r="G152" s="265">
        <v>0.8</v>
      </c>
      <c r="H152" s="266">
        <v>0.8</v>
      </c>
      <c r="I152" s="49"/>
      <c r="J152" s="67" t="s">
        <v>171</v>
      </c>
    </row>
    <row r="153" spans="1:10" customFormat="1" ht="15.75" customHeight="1" x14ac:dyDescent="0.3">
      <c r="A153" s="50" t="s">
        <v>263</v>
      </c>
      <c r="B153" s="265">
        <v>0.9</v>
      </c>
      <c r="C153" s="265">
        <v>0.9</v>
      </c>
      <c r="D153" s="265">
        <v>0.9</v>
      </c>
      <c r="E153" s="265">
        <v>0.9</v>
      </c>
      <c r="F153" s="265">
        <v>0.9</v>
      </c>
      <c r="G153" s="265">
        <v>0.9</v>
      </c>
      <c r="H153" s="265">
        <v>0.9</v>
      </c>
      <c r="I153" s="49"/>
      <c r="J153" s="67" t="s">
        <v>171</v>
      </c>
    </row>
    <row r="154" spans="1:10" customFormat="1" ht="15.75" customHeight="1" x14ac:dyDescent="0.3">
      <c r="A154" s="50" t="s">
        <v>694</v>
      </c>
      <c r="B154" s="265">
        <v>0.85</v>
      </c>
      <c r="C154" s="265">
        <v>0.85</v>
      </c>
      <c r="D154" s="265">
        <v>0.85</v>
      </c>
      <c r="E154" s="265">
        <v>0.85</v>
      </c>
      <c r="F154" s="265">
        <v>0.85</v>
      </c>
      <c r="G154" s="265">
        <v>0.85</v>
      </c>
      <c r="H154" s="265">
        <v>0.85</v>
      </c>
      <c r="I154" s="49"/>
      <c r="J154" s="67" t="s">
        <v>171</v>
      </c>
    </row>
    <row r="155" spans="1:10" customFormat="1" ht="15.75" customHeight="1" x14ac:dyDescent="0.3">
      <c r="A155" s="50" t="s">
        <v>264</v>
      </c>
      <c r="B155" s="265">
        <v>1</v>
      </c>
      <c r="C155" s="265">
        <v>1</v>
      </c>
      <c r="D155" s="265">
        <v>1</v>
      </c>
      <c r="E155" s="265">
        <v>1</v>
      </c>
      <c r="F155" s="265">
        <v>1</v>
      </c>
      <c r="G155" s="265">
        <v>1</v>
      </c>
      <c r="H155" s="265">
        <v>1</v>
      </c>
      <c r="I155" s="49"/>
      <c r="J155" s="67" t="s">
        <v>171</v>
      </c>
    </row>
    <row r="156" spans="1:10" customFormat="1" ht="15.75" customHeight="1" x14ac:dyDescent="0.3">
      <c r="A156" s="50" t="s">
        <v>265</v>
      </c>
      <c r="B156" s="265">
        <v>0.9</v>
      </c>
      <c r="C156" s="265">
        <v>0.9</v>
      </c>
      <c r="D156" s="265">
        <v>0.9</v>
      </c>
      <c r="E156" s="265">
        <v>0.9</v>
      </c>
      <c r="F156" s="265">
        <v>0.9</v>
      </c>
      <c r="G156" s="265">
        <v>0.9</v>
      </c>
      <c r="H156" s="265">
        <v>0.9</v>
      </c>
      <c r="I156" s="49"/>
      <c r="J156" s="67" t="s">
        <v>171</v>
      </c>
    </row>
    <row r="157" spans="1:10" customFormat="1" ht="15.75" customHeight="1" x14ac:dyDescent="0.3">
      <c r="A157" s="50" t="s">
        <v>270</v>
      </c>
      <c r="B157" s="265">
        <v>0.8</v>
      </c>
      <c r="C157" s="265">
        <v>0.8</v>
      </c>
      <c r="D157" s="265">
        <v>0.8</v>
      </c>
      <c r="E157" s="265">
        <v>0.8</v>
      </c>
      <c r="F157" s="265">
        <v>0.8</v>
      </c>
      <c r="G157" s="265">
        <v>0.8</v>
      </c>
      <c r="H157" s="265">
        <v>0.8</v>
      </c>
      <c r="I157" s="49"/>
      <c r="J157" s="67" t="s">
        <v>171</v>
      </c>
    </row>
    <row r="158" spans="1:10" customFormat="1" ht="15.75" customHeight="1" x14ac:dyDescent="0.3">
      <c r="A158" s="50" t="s">
        <v>271</v>
      </c>
      <c r="B158" s="265">
        <v>0.7</v>
      </c>
      <c r="C158" s="265">
        <v>0.7</v>
      </c>
      <c r="D158" s="265">
        <v>0.7</v>
      </c>
      <c r="E158" s="265">
        <v>0.7</v>
      </c>
      <c r="F158" s="265">
        <v>0.7</v>
      </c>
      <c r="G158" s="265">
        <v>0.7</v>
      </c>
      <c r="H158" s="265">
        <v>0.7</v>
      </c>
      <c r="I158" s="49"/>
      <c r="J158" s="67" t="s">
        <v>171</v>
      </c>
    </row>
    <row r="159" spans="1:10" x14ac:dyDescent="0.3">
      <c r="A159" s="36" t="s">
        <v>95</v>
      </c>
      <c r="B159" s="68"/>
      <c r="C159" s="69"/>
      <c r="D159" s="70"/>
      <c r="E159" s="70"/>
      <c r="F159" s="68"/>
      <c r="G159" s="69"/>
      <c r="H159" s="70"/>
      <c r="I159" s="70"/>
      <c r="J159" s="261"/>
    </row>
    <row r="160" spans="1:10" ht="15" thickBot="1" x14ac:dyDescent="0.35">
      <c r="A160" s="71" t="s">
        <v>96</v>
      </c>
      <c r="B160" s="72">
        <v>1.1000000000000001</v>
      </c>
      <c r="C160" s="72">
        <v>1.1000000000000001</v>
      </c>
      <c r="D160" s="72">
        <v>1.1000000000000001</v>
      </c>
      <c r="E160" s="72">
        <v>1.1000000000000001</v>
      </c>
      <c r="F160" s="72">
        <v>1.1000000000000001</v>
      </c>
      <c r="G160" s="72">
        <v>1.1000000000000001</v>
      </c>
      <c r="H160" s="72">
        <v>1.1000000000000001</v>
      </c>
      <c r="I160" s="73" t="s">
        <v>100</v>
      </c>
      <c r="J160" s="267"/>
    </row>
  </sheetData>
  <sheetProtection algorithmName="SHA-512" hashValue="c6z9mGERmkkubAekU+f6dluG9vnd34DlDBt/uqC5IVM0hW0IowgwOFsCvX4LwrIthjYXhsH2mNb6DTT5Fzwpag==" saltValue="Tse2XQtyTOFoZIdg+sar0Q==" spinCount="100000" sheet="1" objects="1" scenarios="1" selectLockedCells="1" selectUnlockedCells="1"/>
  <mergeCells count="3">
    <mergeCell ref="C1:D1"/>
    <mergeCell ref="E1:F1"/>
    <mergeCell ref="G1:H1"/>
  </mergeCells>
  <conditionalFormatting sqref="L36:M36">
    <cfRule type="cellIs" dxfId="27" priority="17" operator="equal">
      <formula>3</formula>
    </cfRule>
    <cfRule type="cellIs" dxfId="26" priority="18" operator="equal">
      <formula>2</formula>
    </cfRule>
    <cfRule type="cellIs" dxfId="25" priority="19" operator="equal">
      <formula>1</formula>
    </cfRule>
    <cfRule type="cellIs" dxfId="24" priority="20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4"/>
  <sheetViews>
    <sheetView zoomScale="80" zoomScaleNormal="80" workbookViewId="0">
      <selection activeCell="A203" sqref="A203"/>
    </sheetView>
  </sheetViews>
  <sheetFormatPr defaultRowHeight="14.4" x14ac:dyDescent="0.3"/>
  <cols>
    <col min="1" max="1" width="104" customWidth="1"/>
    <col min="2" max="2" width="11.5546875" style="171" bestFit="1" customWidth="1"/>
    <col min="3" max="3" width="14.44140625" style="171" bestFit="1" customWidth="1"/>
    <col min="4" max="4" width="14.6640625" style="171" bestFit="1" customWidth="1"/>
    <col min="5" max="5" width="14.44140625" style="171" customWidth="1"/>
    <col min="6" max="6" width="14.88671875" style="171" bestFit="1" customWidth="1"/>
    <col min="7" max="7" width="12.6640625" style="171" bestFit="1" customWidth="1"/>
    <col min="8" max="8" width="13.33203125" style="171" bestFit="1" customWidth="1"/>
    <col min="9" max="9" width="15.88671875" style="171" bestFit="1" customWidth="1"/>
    <col min="10" max="10" width="135.88671875" style="171" bestFit="1" customWidth="1"/>
    <col min="12" max="15" width="9.88671875" bestFit="1" customWidth="1"/>
    <col min="18" max="18" width="9.88671875" bestFit="1" customWidth="1"/>
  </cols>
  <sheetData>
    <row r="1" spans="1:23" ht="15" thickBot="1" x14ac:dyDescent="0.35">
      <c r="A1" s="166" t="s">
        <v>984</v>
      </c>
      <c r="B1" s="21" t="s">
        <v>0</v>
      </c>
      <c r="C1" s="444" t="s">
        <v>1</v>
      </c>
      <c r="D1" s="445"/>
      <c r="E1" s="446" t="s">
        <v>153</v>
      </c>
      <c r="F1" s="447"/>
      <c r="G1" s="448" t="s">
        <v>2</v>
      </c>
      <c r="H1" s="448"/>
      <c r="I1" s="80"/>
      <c r="J1" s="81"/>
    </row>
    <row r="2" spans="1:23" x14ac:dyDescent="0.3">
      <c r="A2" s="159"/>
      <c r="B2" s="100">
        <v>2015</v>
      </c>
      <c r="C2" s="101">
        <v>2020</v>
      </c>
      <c r="D2" s="101">
        <v>2030</v>
      </c>
      <c r="E2" s="102">
        <v>2020</v>
      </c>
      <c r="F2" s="102">
        <v>2030</v>
      </c>
      <c r="G2" s="103">
        <v>2020</v>
      </c>
      <c r="H2" s="103">
        <v>2030</v>
      </c>
      <c r="I2" s="104" t="s">
        <v>3</v>
      </c>
      <c r="J2" s="105" t="s">
        <v>4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3">
      <c r="A3" s="157" t="s">
        <v>479</v>
      </c>
      <c r="B3" s="246">
        <v>0</v>
      </c>
      <c r="C3" s="246">
        <v>315</v>
      </c>
      <c r="D3" s="246">
        <v>447</v>
      </c>
      <c r="E3" s="246">
        <v>393</v>
      </c>
      <c r="F3" s="246">
        <v>663</v>
      </c>
      <c r="G3" s="246">
        <v>105</v>
      </c>
      <c r="H3" s="246">
        <v>315</v>
      </c>
      <c r="I3" s="246" t="s">
        <v>159</v>
      </c>
      <c r="J3" s="246" t="s">
        <v>480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3">
      <c r="A4" s="157" t="s">
        <v>283</v>
      </c>
      <c r="B4" s="246">
        <v>0</v>
      </c>
      <c r="C4" s="246">
        <v>296000</v>
      </c>
      <c r="D4" s="246">
        <v>773600</v>
      </c>
      <c r="E4" s="246">
        <v>379000</v>
      </c>
      <c r="F4" s="246">
        <v>2352000</v>
      </c>
      <c r="G4" s="246">
        <v>98666.666666666657</v>
      </c>
      <c r="H4" s="246">
        <v>296000</v>
      </c>
      <c r="I4" s="246" t="s">
        <v>102</v>
      </c>
      <c r="J4" s="246" t="s">
        <v>481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3">
      <c r="A5" s="157" t="s">
        <v>168</v>
      </c>
      <c r="B5" s="246">
        <v>0</v>
      </c>
      <c r="C5" s="246">
        <v>1300000</v>
      </c>
      <c r="D5" s="246">
        <v>1654362.4161073826</v>
      </c>
      <c r="E5" s="246">
        <v>1300000</v>
      </c>
      <c r="F5" s="246">
        <v>1788687.7828054298</v>
      </c>
      <c r="G5" s="246">
        <v>1300000</v>
      </c>
      <c r="H5" s="246">
        <v>2100000</v>
      </c>
      <c r="I5" s="246" t="s">
        <v>82</v>
      </c>
      <c r="J5" s="246" t="s">
        <v>1021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x14ac:dyDescent="0.3">
      <c r="A6" s="157" t="s">
        <v>170</v>
      </c>
      <c r="B6" s="248">
        <v>0.18</v>
      </c>
      <c r="C6" s="248">
        <v>0.18</v>
      </c>
      <c r="D6" s="248">
        <v>0.18</v>
      </c>
      <c r="E6" s="248">
        <v>0.18</v>
      </c>
      <c r="F6" s="248">
        <v>0.18</v>
      </c>
      <c r="G6" s="248">
        <v>0.18</v>
      </c>
      <c r="H6" s="248">
        <v>0.18</v>
      </c>
      <c r="I6" s="246" t="s">
        <v>7</v>
      </c>
      <c r="J6" s="246" t="s">
        <v>483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3">
      <c r="A7" s="157" t="s">
        <v>484</v>
      </c>
      <c r="B7" s="248">
        <v>0.3</v>
      </c>
      <c r="C7" s="248">
        <v>0.3</v>
      </c>
      <c r="D7" s="248">
        <v>0.3</v>
      </c>
      <c r="E7" s="248">
        <v>0.3</v>
      </c>
      <c r="F7" s="248">
        <v>0.3</v>
      </c>
      <c r="G7" s="248">
        <v>0.3</v>
      </c>
      <c r="H7" s="248">
        <v>0.3</v>
      </c>
      <c r="I7" s="246" t="s">
        <v>7</v>
      </c>
      <c r="J7" s="246" t="s">
        <v>483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3">
      <c r="A8" s="157" t="s">
        <v>117</v>
      </c>
      <c r="B8" s="248">
        <v>0.7</v>
      </c>
      <c r="C8" s="248">
        <v>0.7</v>
      </c>
      <c r="D8" s="248">
        <v>0.7</v>
      </c>
      <c r="E8" s="248">
        <v>0.7</v>
      </c>
      <c r="F8" s="248">
        <v>0.7</v>
      </c>
      <c r="G8" s="248">
        <v>0.7</v>
      </c>
      <c r="H8" s="248">
        <v>0.7</v>
      </c>
      <c r="I8" s="246" t="s">
        <v>7</v>
      </c>
      <c r="J8" s="246" t="s">
        <v>483</v>
      </c>
      <c r="L8" s="11"/>
      <c r="M8" s="11"/>
      <c r="N8" s="14"/>
      <c r="O8" s="14"/>
      <c r="P8" s="14"/>
      <c r="Q8" s="11"/>
      <c r="R8" s="14"/>
      <c r="S8" s="14"/>
      <c r="T8" s="11"/>
      <c r="U8" s="14"/>
      <c r="V8" s="14"/>
      <c r="W8" s="11"/>
    </row>
    <row r="9" spans="1:23" x14ac:dyDescent="0.3">
      <c r="A9" s="157" t="s">
        <v>818</v>
      </c>
      <c r="B9" s="248">
        <v>4.3721325425729943E-3</v>
      </c>
      <c r="C9" s="248">
        <v>4.3721325425729943E-3</v>
      </c>
      <c r="D9" s="248">
        <v>4.3721325425729943E-3</v>
      </c>
      <c r="E9" s="248">
        <v>4.3721325425729943E-3</v>
      </c>
      <c r="F9" s="248">
        <v>4.3721325425729943E-3</v>
      </c>
      <c r="G9" s="248">
        <v>4.3721325425729943E-3</v>
      </c>
      <c r="H9" s="248">
        <v>4.3721325425729943E-3</v>
      </c>
      <c r="I9" s="246" t="s">
        <v>7</v>
      </c>
      <c r="J9" s="246" t="s">
        <v>819</v>
      </c>
      <c r="L9" s="11"/>
      <c r="M9" s="11"/>
      <c r="N9" s="14"/>
      <c r="O9" s="14"/>
      <c r="P9" s="14"/>
      <c r="Q9" s="11"/>
      <c r="R9" s="14"/>
      <c r="S9" s="14"/>
      <c r="T9" s="11"/>
      <c r="U9" s="14"/>
      <c r="V9" s="14"/>
      <c r="W9" s="11"/>
    </row>
    <row r="10" spans="1:23" x14ac:dyDescent="0.3">
      <c r="A10" s="157" t="s">
        <v>472</v>
      </c>
      <c r="B10" s="246">
        <v>40</v>
      </c>
      <c r="C10" s="246">
        <v>40</v>
      </c>
      <c r="D10" s="246">
        <v>40</v>
      </c>
      <c r="E10" s="246">
        <v>40</v>
      </c>
      <c r="F10" s="246">
        <v>40</v>
      </c>
      <c r="G10" s="246">
        <v>40</v>
      </c>
      <c r="H10" s="246">
        <v>40</v>
      </c>
      <c r="I10" s="246" t="s">
        <v>173</v>
      </c>
      <c r="J10" s="246" t="s">
        <v>482</v>
      </c>
      <c r="L10" s="11"/>
      <c r="M10" s="11"/>
      <c r="N10" s="14"/>
      <c r="O10" s="14"/>
      <c r="P10" s="14"/>
      <c r="Q10" s="11"/>
      <c r="R10" s="14"/>
      <c r="S10" s="14"/>
      <c r="T10" s="11"/>
      <c r="U10" s="14"/>
      <c r="V10" s="14"/>
      <c r="W10" s="11"/>
    </row>
    <row r="11" spans="1:23" x14ac:dyDescent="0.3">
      <c r="A11" s="157" t="s">
        <v>194</v>
      </c>
      <c r="B11" s="246">
        <v>0</v>
      </c>
      <c r="C11" s="246">
        <v>28600.000000000004</v>
      </c>
      <c r="D11" s="246">
        <v>36395.973154362422</v>
      </c>
      <c r="E11" s="246">
        <v>28600.000000000004</v>
      </c>
      <c r="F11" s="246">
        <v>39351.131221719457</v>
      </c>
      <c r="G11" s="246">
        <v>28600.000000000004</v>
      </c>
      <c r="H11" s="246">
        <v>46200.000000000007</v>
      </c>
      <c r="I11" s="246" t="s">
        <v>82</v>
      </c>
      <c r="J11" s="246" t="s">
        <v>485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3">
      <c r="A12" s="157" t="s">
        <v>222</v>
      </c>
      <c r="B12" s="248">
        <v>0.9</v>
      </c>
      <c r="C12" s="248">
        <v>0.9</v>
      </c>
      <c r="D12" s="248">
        <v>0.9</v>
      </c>
      <c r="E12" s="248">
        <v>0.9</v>
      </c>
      <c r="F12" s="248">
        <v>0.9</v>
      </c>
      <c r="G12" s="248">
        <v>0.9</v>
      </c>
      <c r="H12" s="248">
        <v>0.9</v>
      </c>
      <c r="I12" s="246" t="s">
        <v>7</v>
      </c>
      <c r="J12" s="247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3">
      <c r="A13" s="157" t="s">
        <v>176</v>
      </c>
      <c r="B13" s="248">
        <v>0.6</v>
      </c>
      <c r="C13" s="248">
        <v>0.6</v>
      </c>
      <c r="D13" s="248">
        <v>0.6</v>
      </c>
      <c r="E13" s="248">
        <v>0.6</v>
      </c>
      <c r="F13" s="248">
        <v>0.6</v>
      </c>
      <c r="G13" s="248">
        <v>0.6</v>
      </c>
      <c r="H13" s="248">
        <v>0.6</v>
      </c>
      <c r="I13" s="246" t="s">
        <v>7</v>
      </c>
      <c r="J13" s="246"/>
      <c r="L13" s="11"/>
      <c r="M13" s="11"/>
      <c r="N13" s="14"/>
      <c r="O13" s="14"/>
      <c r="P13" s="14"/>
      <c r="Q13" s="11"/>
      <c r="R13" s="14"/>
      <c r="S13" s="14"/>
      <c r="T13" s="11"/>
      <c r="U13" s="14"/>
      <c r="V13" s="14"/>
      <c r="W13" s="11"/>
    </row>
    <row r="14" spans="1:23" ht="15" thickBot="1" x14ac:dyDescent="0.35">
      <c r="J14" s="268"/>
      <c r="L14" s="11"/>
      <c r="M14" s="11"/>
      <c r="N14" s="14"/>
      <c r="O14" s="14"/>
      <c r="P14" s="14"/>
      <c r="Q14" s="11"/>
      <c r="R14" s="14"/>
      <c r="S14" s="14"/>
      <c r="T14" s="11"/>
      <c r="U14" s="14"/>
      <c r="V14" s="14"/>
      <c r="W14" s="11"/>
    </row>
    <row r="15" spans="1:23" ht="15" thickBot="1" x14ac:dyDescent="0.35">
      <c r="A15" s="166" t="s">
        <v>985</v>
      </c>
      <c r="B15" s="21" t="s">
        <v>0</v>
      </c>
      <c r="C15" s="444" t="s">
        <v>1</v>
      </c>
      <c r="D15" s="445"/>
      <c r="E15" s="446" t="s">
        <v>153</v>
      </c>
      <c r="F15" s="447"/>
      <c r="G15" s="448" t="s">
        <v>2</v>
      </c>
      <c r="H15" s="448"/>
      <c r="I15" s="80"/>
      <c r="J15" s="81"/>
    </row>
    <row r="16" spans="1:23" x14ac:dyDescent="0.3">
      <c r="A16" s="159"/>
      <c r="B16" s="100">
        <v>2015</v>
      </c>
      <c r="C16" s="101">
        <v>2020</v>
      </c>
      <c r="D16" s="101">
        <v>2030</v>
      </c>
      <c r="E16" s="102">
        <v>2020</v>
      </c>
      <c r="F16" s="102">
        <v>2030</v>
      </c>
      <c r="G16" s="103">
        <v>2020</v>
      </c>
      <c r="H16" s="103">
        <v>2030</v>
      </c>
      <c r="I16" s="104" t="s">
        <v>3</v>
      </c>
      <c r="J16" s="105" t="s">
        <v>4</v>
      </c>
    </row>
    <row r="17" spans="1:23" x14ac:dyDescent="0.3">
      <c r="A17" s="157" t="s">
        <v>156</v>
      </c>
      <c r="B17" s="246">
        <v>0</v>
      </c>
      <c r="C17" s="246">
        <v>1200</v>
      </c>
      <c r="D17" s="246">
        <v>1560</v>
      </c>
      <c r="E17" s="246">
        <v>2400</v>
      </c>
      <c r="F17" s="246">
        <v>3120</v>
      </c>
      <c r="G17" s="246">
        <v>600</v>
      </c>
      <c r="H17" s="246">
        <v>780</v>
      </c>
      <c r="I17" s="246" t="s">
        <v>157</v>
      </c>
      <c r="J17" s="246" t="s">
        <v>486</v>
      </c>
    </row>
    <row r="18" spans="1:23" x14ac:dyDescent="0.3">
      <c r="A18" s="157" t="s">
        <v>487</v>
      </c>
      <c r="B18" s="269">
        <v>0</v>
      </c>
      <c r="C18" s="269">
        <v>5.0000000000000001E-3</v>
      </c>
      <c r="D18" s="269">
        <v>5.0000000000000001E-3</v>
      </c>
      <c r="E18" s="269">
        <v>5.0000000000000001E-3</v>
      </c>
      <c r="F18" s="269">
        <v>5.0000000000000001E-3</v>
      </c>
      <c r="G18" s="269">
        <v>5.0000000000000001E-3</v>
      </c>
      <c r="H18" s="269">
        <v>5.0000000000000001E-3</v>
      </c>
      <c r="I18" s="246" t="s">
        <v>159</v>
      </c>
      <c r="J18" s="246" t="s">
        <v>94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3" x14ac:dyDescent="0.3">
      <c r="A19" s="157" t="s">
        <v>160</v>
      </c>
      <c r="B19" s="246">
        <v>0</v>
      </c>
      <c r="C19" s="246">
        <v>1350</v>
      </c>
      <c r="D19" s="246">
        <v>1350</v>
      </c>
      <c r="E19" s="246">
        <v>1500</v>
      </c>
      <c r="F19" s="246">
        <v>1500</v>
      </c>
      <c r="G19" s="246">
        <v>1100</v>
      </c>
      <c r="H19" s="246">
        <v>1100</v>
      </c>
      <c r="I19" s="246" t="s">
        <v>161</v>
      </c>
      <c r="J19" s="246" t="s">
        <v>94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3" x14ac:dyDescent="0.3">
      <c r="A20" s="157" t="s">
        <v>283</v>
      </c>
      <c r="B20" s="246">
        <v>0</v>
      </c>
      <c r="C20" s="246">
        <v>8100</v>
      </c>
      <c r="D20" s="246">
        <v>10530</v>
      </c>
      <c r="E20" s="246">
        <v>18000</v>
      </c>
      <c r="F20" s="246">
        <v>23400</v>
      </c>
      <c r="G20" s="246">
        <v>3300</v>
      </c>
      <c r="H20" s="246">
        <v>4290</v>
      </c>
      <c r="I20" s="246" t="s">
        <v>102</v>
      </c>
      <c r="J20" s="246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3" x14ac:dyDescent="0.3">
      <c r="A21" s="157" t="s">
        <v>488</v>
      </c>
      <c r="B21" s="248">
        <v>0.75</v>
      </c>
      <c r="C21" s="248">
        <v>0.75</v>
      </c>
      <c r="D21" s="248">
        <v>0.75</v>
      </c>
      <c r="E21" s="248">
        <v>0.9</v>
      </c>
      <c r="F21" s="248">
        <v>0.9</v>
      </c>
      <c r="G21" s="248">
        <v>0.5</v>
      </c>
      <c r="H21" s="248">
        <v>0.5</v>
      </c>
      <c r="I21" s="246" t="s">
        <v>7</v>
      </c>
      <c r="J21" s="246"/>
      <c r="K21" s="11"/>
      <c r="L21" s="11"/>
      <c r="M21" s="160"/>
      <c r="N21" s="160"/>
      <c r="O21" s="160"/>
      <c r="P21" s="11"/>
      <c r="Q21" s="160"/>
      <c r="R21" s="160"/>
      <c r="S21" s="11"/>
      <c r="T21" s="160"/>
      <c r="U21" s="160"/>
      <c r="V21" s="11"/>
    </row>
    <row r="22" spans="1:23" x14ac:dyDescent="0.3">
      <c r="A22" s="157" t="s">
        <v>168</v>
      </c>
      <c r="B22" s="246">
        <v>4500000</v>
      </c>
      <c r="C22" s="246">
        <v>4275000</v>
      </c>
      <c r="D22" s="246">
        <v>3858000</v>
      </c>
      <c r="E22" s="246">
        <v>4275000</v>
      </c>
      <c r="F22" s="246">
        <v>3858000</v>
      </c>
      <c r="G22" s="246">
        <v>4275000</v>
      </c>
      <c r="H22" s="246">
        <v>3858000</v>
      </c>
      <c r="I22" s="246" t="s">
        <v>82</v>
      </c>
      <c r="J22" s="246" t="s">
        <v>94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3" x14ac:dyDescent="0.3">
      <c r="A23" s="157" t="s">
        <v>170</v>
      </c>
      <c r="B23" s="248">
        <v>0.2</v>
      </c>
      <c r="C23" s="248">
        <v>0.2</v>
      </c>
      <c r="D23" s="248">
        <v>0.2</v>
      </c>
      <c r="E23" s="248">
        <v>0.2</v>
      </c>
      <c r="F23" s="248">
        <v>0.2</v>
      </c>
      <c r="G23" s="248">
        <v>0.2</v>
      </c>
      <c r="H23" s="248">
        <v>0.2</v>
      </c>
      <c r="I23" s="246" t="s">
        <v>7</v>
      </c>
      <c r="J23" s="246" t="s">
        <v>94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3" x14ac:dyDescent="0.3">
      <c r="A24" s="157" t="s">
        <v>484</v>
      </c>
      <c r="B24" s="248">
        <v>0.5</v>
      </c>
      <c r="C24" s="248">
        <v>0.5</v>
      </c>
      <c r="D24" s="248">
        <v>0.5</v>
      </c>
      <c r="E24" s="248">
        <v>0.5</v>
      </c>
      <c r="F24" s="248">
        <v>0.5</v>
      </c>
      <c r="G24" s="248">
        <v>0.5</v>
      </c>
      <c r="H24" s="248">
        <v>0.5</v>
      </c>
      <c r="I24" s="246" t="s">
        <v>7</v>
      </c>
      <c r="J24" s="246" t="s">
        <v>94</v>
      </c>
      <c r="K24" s="11"/>
      <c r="L24" s="11"/>
      <c r="M24" s="14"/>
      <c r="N24" s="14"/>
      <c r="O24" s="14"/>
      <c r="P24" s="11"/>
      <c r="Q24" s="14"/>
      <c r="R24" s="14"/>
      <c r="S24" s="11"/>
      <c r="T24" s="14"/>
      <c r="U24" s="14"/>
      <c r="V24" s="11"/>
    </row>
    <row r="25" spans="1:23" x14ac:dyDescent="0.3">
      <c r="A25" s="157" t="s">
        <v>818</v>
      </c>
      <c r="B25" s="248">
        <v>0.66</v>
      </c>
      <c r="C25" s="248">
        <v>0.66</v>
      </c>
      <c r="D25" s="248">
        <v>0.66</v>
      </c>
      <c r="E25" s="248">
        <v>0.66</v>
      </c>
      <c r="F25" s="248">
        <v>0.66</v>
      </c>
      <c r="G25" s="248">
        <v>0.66</v>
      </c>
      <c r="H25" s="248">
        <v>0.66</v>
      </c>
      <c r="I25" s="246" t="s">
        <v>7</v>
      </c>
      <c r="J25" s="246" t="s">
        <v>819</v>
      </c>
      <c r="L25" s="11"/>
      <c r="M25" s="11"/>
      <c r="N25" s="14"/>
      <c r="O25" s="14"/>
      <c r="P25" s="14"/>
      <c r="Q25" s="11"/>
      <c r="R25" s="14"/>
      <c r="S25" s="14"/>
      <c r="T25" s="11"/>
      <c r="U25" s="14"/>
      <c r="V25" s="14"/>
      <c r="W25" s="11"/>
    </row>
    <row r="26" spans="1:23" x14ac:dyDescent="0.3">
      <c r="A26" s="157" t="s">
        <v>117</v>
      </c>
      <c r="B26" s="248">
        <v>0.47</v>
      </c>
      <c r="C26" s="248">
        <v>0.47</v>
      </c>
      <c r="D26" s="248">
        <v>0.47</v>
      </c>
      <c r="E26" s="248">
        <v>0.47</v>
      </c>
      <c r="F26" s="248">
        <v>0.47</v>
      </c>
      <c r="G26" s="248">
        <v>0.47</v>
      </c>
      <c r="H26" s="248">
        <v>0.47</v>
      </c>
      <c r="I26" s="246" t="s">
        <v>7</v>
      </c>
      <c r="J26" s="246" t="s">
        <v>94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3" x14ac:dyDescent="0.3">
      <c r="A27" s="157" t="s">
        <v>472</v>
      </c>
      <c r="B27" s="246">
        <v>20</v>
      </c>
      <c r="C27" s="246">
        <v>20</v>
      </c>
      <c r="D27" s="246">
        <v>20</v>
      </c>
      <c r="E27" s="246">
        <v>20</v>
      </c>
      <c r="F27" s="246">
        <v>20</v>
      </c>
      <c r="G27" s="246">
        <v>20</v>
      </c>
      <c r="H27" s="246">
        <v>20</v>
      </c>
      <c r="I27" s="246" t="s">
        <v>173</v>
      </c>
      <c r="J27" s="246" t="s">
        <v>94</v>
      </c>
      <c r="K27" s="11"/>
      <c r="L27" s="11"/>
      <c r="M27" s="14"/>
      <c r="N27" s="14"/>
      <c r="O27" s="14"/>
      <c r="P27" s="11"/>
      <c r="Q27" s="14"/>
      <c r="R27" s="14"/>
      <c r="S27" s="11"/>
      <c r="T27" s="14"/>
      <c r="U27" s="14"/>
      <c r="V27" s="11"/>
    </row>
    <row r="28" spans="1:23" x14ac:dyDescent="0.3">
      <c r="A28" s="157" t="s">
        <v>194</v>
      </c>
      <c r="B28" s="246">
        <v>10</v>
      </c>
      <c r="C28" s="246">
        <v>8</v>
      </c>
      <c r="D28" s="246">
        <v>4</v>
      </c>
      <c r="E28" s="246">
        <v>8</v>
      </c>
      <c r="F28" s="246">
        <v>4</v>
      </c>
      <c r="G28" s="246">
        <v>8</v>
      </c>
      <c r="H28" s="246">
        <v>4</v>
      </c>
      <c r="I28" s="246" t="s">
        <v>17</v>
      </c>
      <c r="J28" s="246" t="s">
        <v>94</v>
      </c>
      <c r="K28" s="11"/>
      <c r="L28" s="11"/>
      <c r="M28" s="14"/>
      <c r="N28" s="14"/>
      <c r="O28" s="14"/>
      <c r="P28" s="11"/>
      <c r="Q28" s="14"/>
      <c r="R28" s="14"/>
      <c r="S28" s="11"/>
      <c r="T28" s="14"/>
      <c r="U28" s="14"/>
      <c r="V28" s="11"/>
    </row>
    <row r="29" spans="1:23" x14ac:dyDescent="0.3">
      <c r="A29" s="157" t="s">
        <v>222</v>
      </c>
      <c r="B29" s="248">
        <v>0.9</v>
      </c>
      <c r="C29" s="248">
        <v>0.9</v>
      </c>
      <c r="D29" s="248">
        <v>0.9</v>
      </c>
      <c r="E29" s="248">
        <v>0.9</v>
      </c>
      <c r="F29" s="248">
        <v>0.9</v>
      </c>
      <c r="G29" s="248">
        <v>0.9</v>
      </c>
      <c r="H29" s="248">
        <v>0.9</v>
      </c>
      <c r="I29" s="246" t="s">
        <v>7</v>
      </c>
      <c r="J29" s="246"/>
      <c r="K29" s="11"/>
      <c r="L29" s="11"/>
      <c r="M29" s="14"/>
      <c r="N29" s="14"/>
      <c r="O29" s="14"/>
      <c r="P29" s="11"/>
      <c r="Q29" s="14"/>
      <c r="R29" s="14"/>
      <c r="S29" s="11"/>
      <c r="T29" s="14"/>
      <c r="U29" s="14"/>
      <c r="V29" s="11"/>
    </row>
    <row r="30" spans="1:23" x14ac:dyDescent="0.3">
      <c r="A30" s="157" t="s">
        <v>176</v>
      </c>
      <c r="B30" s="248">
        <v>0.8</v>
      </c>
      <c r="C30" s="248">
        <v>0.8</v>
      </c>
      <c r="D30" s="248">
        <v>0.8</v>
      </c>
      <c r="E30" s="248">
        <v>0.8</v>
      </c>
      <c r="F30" s="248">
        <v>0.8</v>
      </c>
      <c r="G30" s="248">
        <v>0.8</v>
      </c>
      <c r="H30" s="248">
        <v>0.8</v>
      </c>
      <c r="I30" s="246" t="s">
        <v>7</v>
      </c>
      <c r="J30" s="246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3" ht="15" thickBot="1" x14ac:dyDescent="0.35"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3" ht="15" thickBot="1" x14ac:dyDescent="0.35">
      <c r="A32" s="166" t="s">
        <v>986</v>
      </c>
      <c r="B32" s="21" t="s">
        <v>0</v>
      </c>
      <c r="C32" s="444" t="s">
        <v>1</v>
      </c>
      <c r="D32" s="445"/>
      <c r="E32" s="446" t="s">
        <v>153</v>
      </c>
      <c r="F32" s="447"/>
      <c r="G32" s="448" t="s">
        <v>2</v>
      </c>
      <c r="H32" s="448"/>
      <c r="I32" s="80"/>
      <c r="J32" s="81"/>
      <c r="K32" s="11"/>
      <c r="L32" s="11"/>
      <c r="M32" s="14"/>
      <c r="N32" s="14"/>
      <c r="O32" s="14"/>
      <c r="P32" s="11"/>
      <c r="Q32" s="14"/>
      <c r="R32" s="14"/>
      <c r="S32" s="11"/>
      <c r="T32" s="14"/>
      <c r="U32" s="14"/>
      <c r="V32" s="11"/>
    </row>
    <row r="33" spans="1:23" x14ac:dyDescent="0.3">
      <c r="A33" s="159"/>
      <c r="B33" s="100">
        <v>2015</v>
      </c>
      <c r="C33" s="101">
        <v>2020</v>
      </c>
      <c r="D33" s="101">
        <v>2030</v>
      </c>
      <c r="E33" s="102">
        <v>2020</v>
      </c>
      <c r="F33" s="102">
        <v>2030</v>
      </c>
      <c r="G33" s="103">
        <v>2020</v>
      </c>
      <c r="H33" s="103">
        <v>2030</v>
      </c>
      <c r="I33" s="104" t="s">
        <v>3</v>
      </c>
      <c r="J33" s="105" t="s">
        <v>4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3" x14ac:dyDescent="0.3">
      <c r="A34" s="157" t="s">
        <v>489</v>
      </c>
      <c r="B34" s="249">
        <v>83.5</v>
      </c>
      <c r="C34" s="249">
        <v>83.5</v>
      </c>
      <c r="D34" s="249">
        <v>83.5</v>
      </c>
      <c r="E34" s="249">
        <v>83.5</v>
      </c>
      <c r="F34" s="249">
        <v>83.5</v>
      </c>
      <c r="G34" s="249">
        <v>83.5</v>
      </c>
      <c r="H34" s="249">
        <v>83.5</v>
      </c>
      <c r="I34" s="246" t="s">
        <v>17</v>
      </c>
      <c r="J34" s="246" t="s">
        <v>820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3" x14ac:dyDescent="0.3">
      <c r="A35" s="157" t="s">
        <v>156</v>
      </c>
      <c r="B35" s="246">
        <v>0</v>
      </c>
      <c r="C35" s="246">
        <v>978.33333333333337</v>
      </c>
      <c r="D35" s="246">
        <v>1527.7777777777776</v>
      </c>
      <c r="E35" s="246">
        <v>1218</v>
      </c>
      <c r="F35" s="246">
        <v>3333.3333333333335</v>
      </c>
      <c r="G35" s="246">
        <v>478</v>
      </c>
      <c r="H35" s="246">
        <v>685</v>
      </c>
      <c r="I35" s="246" t="s">
        <v>157</v>
      </c>
      <c r="J35" s="246"/>
      <c r="K35" s="11"/>
      <c r="L35" s="11"/>
      <c r="M35" s="156"/>
      <c r="N35" s="156"/>
      <c r="O35" s="156"/>
      <c r="P35" s="11"/>
      <c r="Q35" s="156"/>
      <c r="R35" s="156"/>
      <c r="S35" s="156"/>
      <c r="T35" s="156"/>
      <c r="U35" s="156"/>
      <c r="V35" s="156"/>
    </row>
    <row r="36" spans="1:23" x14ac:dyDescent="0.3">
      <c r="A36" s="157" t="s">
        <v>487</v>
      </c>
      <c r="B36" s="246">
        <v>2.5</v>
      </c>
      <c r="C36" s="249">
        <v>2.5</v>
      </c>
      <c r="D36" s="249">
        <v>3</v>
      </c>
      <c r="E36" s="249">
        <v>2.5</v>
      </c>
      <c r="F36" s="249">
        <v>3</v>
      </c>
      <c r="G36" s="249">
        <v>2.5</v>
      </c>
      <c r="H36" s="249">
        <v>3</v>
      </c>
      <c r="I36" s="246" t="s">
        <v>159</v>
      </c>
      <c r="J36" s="249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3" x14ac:dyDescent="0.3">
      <c r="A37" s="157" t="s">
        <v>490</v>
      </c>
      <c r="B37" s="246"/>
      <c r="C37" s="246">
        <v>2405.2083333333335</v>
      </c>
      <c r="D37" s="246">
        <v>4270.833333333333</v>
      </c>
      <c r="E37" s="246">
        <v>3045</v>
      </c>
      <c r="F37" s="246">
        <v>10000</v>
      </c>
      <c r="G37" s="246">
        <v>1195</v>
      </c>
      <c r="H37" s="246">
        <v>2055</v>
      </c>
      <c r="I37" s="246" t="s">
        <v>159</v>
      </c>
      <c r="J37" s="246"/>
      <c r="K37" s="11"/>
      <c r="L37" s="11"/>
      <c r="M37" s="11"/>
      <c r="N37" s="156"/>
      <c r="O37" s="156"/>
      <c r="P37" s="156"/>
      <c r="Q37" s="156"/>
      <c r="R37" s="156"/>
      <c r="S37" s="156"/>
      <c r="T37" s="156"/>
      <c r="U37" s="156"/>
      <c r="V37" s="11"/>
    </row>
    <row r="38" spans="1:23" x14ac:dyDescent="0.3">
      <c r="A38" s="157" t="s">
        <v>160</v>
      </c>
      <c r="B38" s="246">
        <v>3000</v>
      </c>
      <c r="C38" s="246">
        <v>3000</v>
      </c>
      <c r="D38" s="246">
        <v>3000</v>
      </c>
      <c r="E38" s="246">
        <v>3000</v>
      </c>
      <c r="F38" s="246">
        <v>3000</v>
      </c>
      <c r="G38" s="246">
        <v>3000</v>
      </c>
      <c r="H38" s="246">
        <v>3000</v>
      </c>
      <c r="I38" s="246" t="s">
        <v>161</v>
      </c>
      <c r="J38" s="246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3" x14ac:dyDescent="0.3">
      <c r="A39" s="157" t="s">
        <v>283</v>
      </c>
      <c r="B39" s="246">
        <v>0</v>
      </c>
      <c r="C39" s="246">
        <v>5870000</v>
      </c>
      <c r="D39" s="246">
        <v>11000000</v>
      </c>
      <c r="E39" s="246">
        <v>8266000</v>
      </c>
      <c r="F39" s="246">
        <v>26000000</v>
      </c>
      <c r="G39" s="246">
        <v>2629000</v>
      </c>
      <c r="H39" s="246">
        <v>4521000</v>
      </c>
      <c r="I39" s="246" t="s">
        <v>102</v>
      </c>
      <c r="J39" s="246" t="s">
        <v>491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3" x14ac:dyDescent="0.3">
      <c r="A40" s="157" t="s">
        <v>168</v>
      </c>
      <c r="B40" s="246">
        <v>1200000</v>
      </c>
      <c r="C40" s="246">
        <v>1200000</v>
      </c>
      <c r="D40" s="246">
        <v>1200000</v>
      </c>
      <c r="E40" s="246">
        <v>1000000</v>
      </c>
      <c r="F40" s="246">
        <v>1000000</v>
      </c>
      <c r="G40" s="246">
        <v>1200000</v>
      </c>
      <c r="H40" s="246">
        <v>1200000</v>
      </c>
      <c r="I40" s="246" t="s">
        <v>82</v>
      </c>
      <c r="J40" s="246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3" x14ac:dyDescent="0.3">
      <c r="A41" s="157" t="s">
        <v>818</v>
      </c>
      <c r="B41" s="248">
        <v>0.47</v>
      </c>
      <c r="C41" s="248">
        <v>0.47</v>
      </c>
      <c r="D41" s="248">
        <v>0.47</v>
      </c>
      <c r="E41" s="248">
        <v>0.47</v>
      </c>
      <c r="F41" s="248">
        <v>0.47</v>
      </c>
      <c r="G41" s="248">
        <v>0.47</v>
      </c>
      <c r="H41" s="248">
        <v>0.47</v>
      </c>
      <c r="I41" s="246" t="s">
        <v>7</v>
      </c>
      <c r="J41" s="246" t="s">
        <v>819</v>
      </c>
      <c r="L41" s="11"/>
      <c r="M41" s="11"/>
      <c r="N41" s="14"/>
      <c r="O41" s="14"/>
      <c r="P41" s="14"/>
      <c r="Q41" s="11"/>
      <c r="R41" s="14"/>
      <c r="S41" s="14"/>
      <c r="T41" s="11"/>
      <c r="U41" s="14"/>
      <c r="V41" s="14"/>
      <c r="W41" s="11"/>
    </row>
    <row r="42" spans="1:23" x14ac:dyDescent="0.3">
      <c r="A42" s="157" t="s">
        <v>170</v>
      </c>
      <c r="B42" s="248">
        <v>0.15</v>
      </c>
      <c r="C42" s="248">
        <v>0.15</v>
      </c>
      <c r="D42" s="248">
        <v>0.15</v>
      </c>
      <c r="E42" s="248">
        <v>0.15</v>
      </c>
      <c r="F42" s="248">
        <v>0.15</v>
      </c>
      <c r="G42" s="248">
        <v>0.15</v>
      </c>
      <c r="H42" s="248">
        <v>0.15</v>
      </c>
      <c r="I42" s="246" t="s">
        <v>7</v>
      </c>
      <c r="J42" s="246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3" x14ac:dyDescent="0.3">
      <c r="A43" s="157" t="s">
        <v>484</v>
      </c>
      <c r="B43" s="248">
        <v>0.55000000000000004</v>
      </c>
      <c r="C43" s="248">
        <v>0.55000000000000004</v>
      </c>
      <c r="D43" s="248">
        <v>0.55000000000000004</v>
      </c>
      <c r="E43" s="248">
        <v>0.55000000000000004</v>
      </c>
      <c r="F43" s="248">
        <v>0.55000000000000004</v>
      </c>
      <c r="G43" s="248">
        <v>0.55000000000000004</v>
      </c>
      <c r="H43" s="248">
        <v>0.55000000000000004</v>
      </c>
      <c r="I43" s="246" t="s">
        <v>7</v>
      </c>
      <c r="J43" s="246"/>
      <c r="K43" s="11"/>
      <c r="L43" s="11"/>
      <c r="M43" s="14"/>
      <c r="N43" s="14"/>
      <c r="O43" s="14"/>
      <c r="P43" s="11"/>
      <c r="Q43" s="14"/>
      <c r="R43" s="14"/>
      <c r="S43" s="11"/>
      <c r="T43" s="14"/>
      <c r="U43" s="14"/>
      <c r="V43" s="11"/>
    </row>
    <row r="44" spans="1:23" x14ac:dyDescent="0.3">
      <c r="A44" s="157" t="s">
        <v>117</v>
      </c>
      <c r="B44" s="248">
        <v>0.4</v>
      </c>
      <c r="C44" s="248">
        <v>0.4</v>
      </c>
      <c r="D44" s="248">
        <v>0.4</v>
      </c>
      <c r="E44" s="248">
        <v>0.4</v>
      </c>
      <c r="F44" s="248">
        <v>0.4</v>
      </c>
      <c r="G44" s="248">
        <v>0.4</v>
      </c>
      <c r="H44" s="248">
        <v>0.4</v>
      </c>
      <c r="I44" s="246" t="s">
        <v>7</v>
      </c>
      <c r="J44" s="246"/>
      <c r="K44" s="11"/>
      <c r="L44" s="11"/>
      <c r="M44" s="14"/>
      <c r="N44" s="14"/>
      <c r="O44" s="14"/>
      <c r="P44" s="11"/>
      <c r="Q44" s="14"/>
      <c r="R44" s="14"/>
      <c r="S44" s="11"/>
      <c r="T44" s="14"/>
      <c r="U44" s="14"/>
      <c r="V44" s="11"/>
    </row>
    <row r="45" spans="1:23" x14ac:dyDescent="0.3">
      <c r="A45" s="157" t="s">
        <v>472</v>
      </c>
      <c r="B45" s="246">
        <v>20</v>
      </c>
      <c r="C45" s="246">
        <v>20</v>
      </c>
      <c r="D45" s="246">
        <v>20</v>
      </c>
      <c r="E45" s="246">
        <v>20</v>
      </c>
      <c r="F45" s="246">
        <v>20</v>
      </c>
      <c r="G45" s="246">
        <v>20</v>
      </c>
      <c r="H45" s="246">
        <v>20</v>
      </c>
      <c r="I45" s="246" t="s">
        <v>173</v>
      </c>
      <c r="J45" s="246"/>
      <c r="K45" s="11"/>
      <c r="L45" s="11"/>
      <c r="M45" s="14"/>
      <c r="N45" s="14"/>
      <c r="O45" s="14"/>
      <c r="P45" s="11"/>
      <c r="Q45" s="14"/>
      <c r="R45" s="14"/>
      <c r="S45" s="11"/>
      <c r="T45" s="14"/>
      <c r="U45" s="14"/>
      <c r="V45" s="11"/>
    </row>
    <row r="46" spans="1:23" x14ac:dyDescent="0.3">
      <c r="A46" s="157" t="s">
        <v>194</v>
      </c>
      <c r="B46" s="246">
        <v>8</v>
      </c>
      <c r="C46" s="246">
        <v>8</v>
      </c>
      <c r="D46" s="246">
        <v>8</v>
      </c>
      <c r="E46" s="246">
        <v>8</v>
      </c>
      <c r="F46" s="246">
        <v>8</v>
      </c>
      <c r="G46" s="246">
        <v>8</v>
      </c>
      <c r="H46" s="246">
        <v>8</v>
      </c>
      <c r="I46" s="246" t="s">
        <v>17</v>
      </c>
      <c r="J46" s="246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3" x14ac:dyDescent="0.3">
      <c r="A47" s="157" t="s">
        <v>222</v>
      </c>
      <c r="B47" s="248">
        <v>0.9</v>
      </c>
      <c r="C47" s="248">
        <v>0.9</v>
      </c>
      <c r="D47" s="248">
        <v>0.9</v>
      </c>
      <c r="E47" s="248">
        <v>0.9</v>
      </c>
      <c r="F47" s="248">
        <v>0.9</v>
      </c>
      <c r="G47" s="248">
        <v>0.9</v>
      </c>
      <c r="H47" s="248">
        <v>0.9</v>
      </c>
      <c r="I47" s="246" t="s">
        <v>7</v>
      </c>
      <c r="J47" s="246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3" x14ac:dyDescent="0.3">
      <c r="A48" s="157" t="s">
        <v>176</v>
      </c>
      <c r="B48" s="248">
        <v>0.63</v>
      </c>
      <c r="C48" s="248">
        <v>0.63</v>
      </c>
      <c r="D48" s="248">
        <v>0.63</v>
      </c>
      <c r="E48" s="248">
        <v>0.63</v>
      </c>
      <c r="F48" s="248">
        <v>0.63</v>
      </c>
      <c r="G48" s="248">
        <v>0.63</v>
      </c>
      <c r="H48" s="248">
        <v>0.63</v>
      </c>
      <c r="I48" s="246" t="s">
        <v>7</v>
      </c>
      <c r="J48" s="246" t="s">
        <v>1077</v>
      </c>
      <c r="K48" s="11"/>
      <c r="L48" s="11"/>
      <c r="M48" s="14"/>
      <c r="N48" s="14"/>
      <c r="O48" s="14"/>
      <c r="P48" s="11"/>
      <c r="Q48" s="14"/>
      <c r="R48" s="14"/>
      <c r="S48" s="11"/>
      <c r="T48" s="14"/>
      <c r="U48" s="14"/>
      <c r="V48" s="11"/>
    </row>
    <row r="49" spans="1:23" ht="15" thickBot="1" x14ac:dyDescent="0.35">
      <c r="K49" s="11"/>
      <c r="L49" s="11"/>
      <c r="M49" s="14"/>
      <c r="N49" s="14"/>
      <c r="O49" s="14"/>
      <c r="P49" s="11"/>
      <c r="Q49" s="14"/>
      <c r="R49" s="14"/>
      <c r="S49" s="11"/>
      <c r="T49" s="14"/>
      <c r="U49" s="14"/>
      <c r="V49" s="11"/>
    </row>
    <row r="50" spans="1:23" ht="15" thickBot="1" x14ac:dyDescent="0.35">
      <c r="A50" s="166" t="s">
        <v>987</v>
      </c>
      <c r="B50" s="21" t="s">
        <v>0</v>
      </c>
      <c r="C50" s="444" t="s">
        <v>1</v>
      </c>
      <c r="D50" s="445"/>
      <c r="E50" s="446" t="s">
        <v>153</v>
      </c>
      <c r="F50" s="447"/>
      <c r="G50" s="448" t="s">
        <v>2</v>
      </c>
      <c r="H50" s="448"/>
      <c r="I50" s="80"/>
      <c r="J50" s="8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3" x14ac:dyDescent="0.3">
      <c r="A51" s="159"/>
      <c r="B51" s="100">
        <v>2015</v>
      </c>
      <c r="C51" s="101">
        <v>2020</v>
      </c>
      <c r="D51" s="101">
        <v>2030</v>
      </c>
      <c r="E51" s="102">
        <v>2020</v>
      </c>
      <c r="F51" s="102">
        <v>2030</v>
      </c>
      <c r="G51" s="103">
        <v>2020</v>
      </c>
      <c r="H51" s="103">
        <v>2030</v>
      </c>
      <c r="I51" s="104" t="s">
        <v>3</v>
      </c>
      <c r="J51" s="105" t="s">
        <v>4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3" x14ac:dyDescent="0.3">
      <c r="A52" s="157" t="s">
        <v>489</v>
      </c>
      <c r="B52" s="249">
        <v>83.5</v>
      </c>
      <c r="C52" s="249">
        <v>83.5</v>
      </c>
      <c r="D52" s="249">
        <v>83.5</v>
      </c>
      <c r="E52" s="249">
        <v>83.5</v>
      </c>
      <c r="F52" s="249">
        <v>83.5</v>
      </c>
      <c r="G52" s="249">
        <v>83.5</v>
      </c>
      <c r="H52" s="249">
        <v>83.5</v>
      </c>
      <c r="I52" s="246" t="s">
        <v>17</v>
      </c>
      <c r="J52" s="246" t="s">
        <v>820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3" x14ac:dyDescent="0.3">
      <c r="A53" s="157" t="s">
        <v>156</v>
      </c>
      <c r="B53" s="246">
        <v>0</v>
      </c>
      <c r="C53" s="246">
        <v>10.15625</v>
      </c>
      <c r="D53" s="246">
        <v>52.083333333333336</v>
      </c>
      <c r="E53" s="246">
        <v>20.3125</v>
      </c>
      <c r="F53" s="246">
        <v>104.16666666666667</v>
      </c>
      <c r="G53" s="246">
        <v>0</v>
      </c>
      <c r="H53" s="246">
        <v>26.041666666666668</v>
      </c>
      <c r="I53" s="246" t="s">
        <v>157</v>
      </c>
      <c r="J53" s="246"/>
      <c r="K53" s="11"/>
      <c r="L53" s="11"/>
      <c r="M53" s="156"/>
      <c r="N53" s="156"/>
      <c r="O53" s="156"/>
      <c r="P53" s="11"/>
      <c r="Q53" s="156"/>
      <c r="R53" s="156"/>
      <c r="S53" s="156"/>
      <c r="T53" s="156"/>
      <c r="U53" s="156"/>
      <c r="V53" s="156"/>
    </row>
    <row r="54" spans="1:23" x14ac:dyDescent="0.3">
      <c r="A54" s="157" t="s">
        <v>487</v>
      </c>
      <c r="B54" s="249">
        <v>4</v>
      </c>
      <c r="C54" s="249">
        <v>4</v>
      </c>
      <c r="D54" s="249">
        <v>6</v>
      </c>
      <c r="E54" s="249">
        <v>4</v>
      </c>
      <c r="F54" s="249">
        <v>6</v>
      </c>
      <c r="G54" s="249">
        <v>4</v>
      </c>
      <c r="H54" s="249">
        <v>6</v>
      </c>
      <c r="I54" s="246" t="s">
        <v>159</v>
      </c>
      <c r="J54" s="249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3" x14ac:dyDescent="0.3">
      <c r="A55" s="157" t="s">
        <v>490</v>
      </c>
      <c r="B55" s="246">
        <v>0</v>
      </c>
      <c r="C55" s="246">
        <v>40.625</v>
      </c>
      <c r="D55" s="246">
        <v>312.5</v>
      </c>
      <c r="E55" s="246">
        <v>81.25</v>
      </c>
      <c r="F55" s="246">
        <v>625</v>
      </c>
      <c r="G55" s="246">
        <v>0</v>
      </c>
      <c r="H55" s="246">
        <v>156.25</v>
      </c>
      <c r="I55" s="246" t="s">
        <v>159</v>
      </c>
      <c r="J55" s="246"/>
      <c r="K55" s="11"/>
      <c r="L55" s="11"/>
      <c r="M55" s="156"/>
      <c r="N55" s="156"/>
      <c r="O55" s="156"/>
      <c r="P55" s="156"/>
      <c r="Q55" s="156"/>
      <c r="R55" s="156"/>
      <c r="S55" s="156"/>
      <c r="T55" s="156"/>
      <c r="U55" s="156"/>
      <c r="V55" s="11"/>
    </row>
    <row r="56" spans="1:23" x14ac:dyDescent="0.3">
      <c r="A56" s="157" t="s">
        <v>160</v>
      </c>
      <c r="B56" s="246">
        <v>3500</v>
      </c>
      <c r="C56" s="246">
        <v>3500</v>
      </c>
      <c r="D56" s="246">
        <v>3500</v>
      </c>
      <c r="E56" s="246">
        <v>3500</v>
      </c>
      <c r="F56" s="246">
        <v>3500</v>
      </c>
      <c r="G56" s="246">
        <v>3500</v>
      </c>
      <c r="H56" s="246">
        <v>3500</v>
      </c>
      <c r="I56" s="246" t="s">
        <v>161</v>
      </c>
      <c r="J56" s="246" t="s">
        <v>491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3" x14ac:dyDescent="0.3">
      <c r="A57" s="157" t="s">
        <v>283</v>
      </c>
      <c r="B57" s="246">
        <v>0</v>
      </c>
      <c r="C57" s="246">
        <v>130000</v>
      </c>
      <c r="D57" s="246">
        <v>1000000</v>
      </c>
      <c r="E57" s="246">
        <v>260000</v>
      </c>
      <c r="F57" s="246">
        <v>2000000</v>
      </c>
      <c r="G57" s="246">
        <v>0</v>
      </c>
      <c r="H57" s="246">
        <v>500000</v>
      </c>
      <c r="I57" s="246" t="s">
        <v>102</v>
      </c>
      <c r="J57" s="246" t="s">
        <v>491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3" x14ac:dyDescent="0.3">
      <c r="A58" s="157" t="s">
        <v>168</v>
      </c>
      <c r="B58" s="246">
        <v>4500000</v>
      </c>
      <c r="C58" s="246">
        <v>3000000</v>
      </c>
      <c r="D58" s="246">
        <v>2700000</v>
      </c>
      <c r="E58" s="246">
        <v>2500000</v>
      </c>
      <c r="F58" s="246">
        <v>2000000</v>
      </c>
      <c r="G58" s="246">
        <v>3000000</v>
      </c>
      <c r="H58" s="246">
        <v>3000000</v>
      </c>
      <c r="I58" s="246" t="s">
        <v>82</v>
      </c>
      <c r="J58" s="246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3" x14ac:dyDescent="0.3">
      <c r="A59" s="157" t="s">
        <v>818</v>
      </c>
      <c r="B59" s="248">
        <v>0.47</v>
      </c>
      <c r="C59" s="248">
        <v>0.47</v>
      </c>
      <c r="D59" s="248">
        <v>0.47</v>
      </c>
      <c r="E59" s="248">
        <v>0.47</v>
      </c>
      <c r="F59" s="248">
        <v>0.47</v>
      </c>
      <c r="G59" s="248">
        <v>0.47</v>
      </c>
      <c r="H59" s="248">
        <v>0.47</v>
      </c>
      <c r="I59" s="246" t="s">
        <v>7</v>
      </c>
      <c r="J59" s="246" t="s">
        <v>819</v>
      </c>
      <c r="L59" s="11"/>
      <c r="M59" s="11"/>
      <c r="N59" s="14"/>
      <c r="O59" s="14"/>
      <c r="P59" s="14"/>
      <c r="Q59" s="11"/>
      <c r="R59" s="14"/>
      <c r="S59" s="14"/>
      <c r="T59" s="11"/>
      <c r="U59" s="14"/>
      <c r="V59" s="14"/>
      <c r="W59" s="11"/>
    </row>
    <row r="60" spans="1:23" x14ac:dyDescent="0.3">
      <c r="A60" s="157" t="s">
        <v>170</v>
      </c>
      <c r="B60" s="248">
        <v>0.15</v>
      </c>
      <c r="C60" s="248">
        <v>0.15</v>
      </c>
      <c r="D60" s="248">
        <v>0.15</v>
      </c>
      <c r="E60" s="248">
        <v>0.15</v>
      </c>
      <c r="F60" s="248">
        <v>0.15</v>
      </c>
      <c r="G60" s="248">
        <v>0.15</v>
      </c>
      <c r="H60" s="248">
        <v>0.15</v>
      </c>
      <c r="I60" s="246" t="s">
        <v>7</v>
      </c>
      <c r="J60" s="246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3" x14ac:dyDescent="0.3">
      <c r="A61" s="157" t="s">
        <v>484</v>
      </c>
      <c r="B61" s="248">
        <v>0.55000000000000004</v>
      </c>
      <c r="C61" s="248">
        <v>0.55000000000000004</v>
      </c>
      <c r="D61" s="248">
        <v>0.55000000000000004</v>
      </c>
      <c r="E61" s="248">
        <v>0.55000000000000004</v>
      </c>
      <c r="F61" s="248">
        <v>0.55000000000000004</v>
      </c>
      <c r="G61" s="248">
        <v>0.55000000000000004</v>
      </c>
      <c r="H61" s="248">
        <v>0.55000000000000004</v>
      </c>
      <c r="I61" s="246" t="s">
        <v>7</v>
      </c>
      <c r="J61" s="246"/>
      <c r="K61" s="11"/>
      <c r="L61" s="11"/>
      <c r="M61" s="14"/>
      <c r="N61" s="14"/>
      <c r="O61" s="14"/>
      <c r="P61" s="11"/>
      <c r="Q61" s="14"/>
      <c r="R61" s="14"/>
      <c r="S61" s="11"/>
      <c r="T61" s="14"/>
      <c r="U61" s="14"/>
      <c r="V61" s="11"/>
    </row>
    <row r="62" spans="1:23" x14ac:dyDescent="0.3">
      <c r="A62" s="157" t="s">
        <v>117</v>
      </c>
      <c r="B62" s="248">
        <v>0.4</v>
      </c>
      <c r="C62" s="248">
        <v>0.4</v>
      </c>
      <c r="D62" s="248">
        <v>0.4</v>
      </c>
      <c r="E62" s="248">
        <v>0.4</v>
      </c>
      <c r="F62" s="248">
        <v>0.4</v>
      </c>
      <c r="G62" s="248">
        <v>0.4</v>
      </c>
      <c r="H62" s="248">
        <v>0.4</v>
      </c>
      <c r="I62" s="246" t="s">
        <v>7</v>
      </c>
      <c r="J62" s="246"/>
      <c r="K62" s="11"/>
      <c r="L62" s="11"/>
      <c r="M62" s="14"/>
      <c r="N62" s="14"/>
      <c r="O62" s="14"/>
      <c r="P62" s="11"/>
      <c r="Q62" s="14"/>
      <c r="R62" s="14"/>
      <c r="S62" s="11"/>
      <c r="T62" s="14"/>
      <c r="U62" s="14"/>
      <c r="V62" s="11"/>
    </row>
    <row r="63" spans="1:23" x14ac:dyDescent="0.3">
      <c r="A63" s="157" t="s">
        <v>472</v>
      </c>
      <c r="B63" s="246">
        <v>15</v>
      </c>
      <c r="C63" s="246">
        <v>15</v>
      </c>
      <c r="D63" s="246">
        <v>15</v>
      </c>
      <c r="E63" s="246">
        <v>15</v>
      </c>
      <c r="F63" s="246">
        <v>15</v>
      </c>
      <c r="G63" s="246">
        <v>15</v>
      </c>
      <c r="H63" s="246">
        <v>15</v>
      </c>
      <c r="I63" s="246" t="s">
        <v>173</v>
      </c>
      <c r="J63" s="246"/>
      <c r="K63" s="11"/>
      <c r="L63" s="11"/>
      <c r="M63" s="14"/>
      <c r="N63" s="14"/>
      <c r="O63" s="14"/>
      <c r="P63" s="11"/>
      <c r="Q63" s="14"/>
      <c r="R63" s="14"/>
      <c r="S63" s="11"/>
      <c r="T63" s="14"/>
      <c r="U63" s="14"/>
      <c r="V63" s="11"/>
    </row>
    <row r="64" spans="1:23" x14ac:dyDescent="0.3">
      <c r="A64" s="157" t="s">
        <v>194</v>
      </c>
      <c r="B64" s="246">
        <v>8</v>
      </c>
      <c r="C64" s="246">
        <v>8</v>
      </c>
      <c r="D64" s="246">
        <v>8</v>
      </c>
      <c r="E64" s="246">
        <v>8</v>
      </c>
      <c r="F64" s="246">
        <v>8</v>
      </c>
      <c r="G64" s="246">
        <v>8</v>
      </c>
      <c r="H64" s="246">
        <v>8</v>
      </c>
      <c r="I64" s="246" t="s">
        <v>17</v>
      </c>
      <c r="J64" s="246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3" x14ac:dyDescent="0.3">
      <c r="A65" s="157" t="s">
        <v>222</v>
      </c>
      <c r="B65" s="248">
        <v>0.9</v>
      </c>
      <c r="C65" s="248">
        <v>0.9</v>
      </c>
      <c r="D65" s="248">
        <v>0.9</v>
      </c>
      <c r="E65" s="248">
        <v>0.9</v>
      </c>
      <c r="F65" s="248">
        <v>0.9</v>
      </c>
      <c r="G65" s="248">
        <v>0.9</v>
      </c>
      <c r="H65" s="248">
        <v>0.9</v>
      </c>
      <c r="I65" s="246" t="s">
        <v>7</v>
      </c>
      <c r="J65" s="246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3" x14ac:dyDescent="0.3">
      <c r="A66" s="157" t="s">
        <v>176</v>
      </c>
      <c r="B66" s="248">
        <v>0.8</v>
      </c>
      <c r="C66" s="248">
        <v>0.8</v>
      </c>
      <c r="D66" s="248">
        <v>0.8</v>
      </c>
      <c r="E66" s="248">
        <v>0.8</v>
      </c>
      <c r="F66" s="248">
        <v>0.8</v>
      </c>
      <c r="G66" s="248">
        <v>0.8</v>
      </c>
      <c r="H66" s="248">
        <v>0.8</v>
      </c>
      <c r="I66" s="246" t="s">
        <v>7</v>
      </c>
      <c r="J66" s="246"/>
      <c r="K66" s="11"/>
      <c r="L66" s="11"/>
      <c r="M66" s="14"/>
      <c r="N66" s="14"/>
      <c r="O66" s="14"/>
      <c r="P66" s="11"/>
      <c r="Q66" s="14"/>
      <c r="R66" s="14"/>
      <c r="S66" s="11"/>
      <c r="T66" s="14"/>
      <c r="U66" s="14"/>
      <c r="V66" s="11"/>
    </row>
    <row r="67" spans="1:23" ht="15" thickBot="1" x14ac:dyDescent="0.35">
      <c r="K67" s="11"/>
      <c r="L67" s="11"/>
      <c r="M67" s="14"/>
      <c r="N67" s="14"/>
      <c r="O67" s="14"/>
      <c r="P67" s="11"/>
      <c r="Q67" s="14"/>
      <c r="R67" s="14"/>
      <c r="S67" s="11"/>
      <c r="T67" s="14"/>
      <c r="U67" s="14"/>
      <c r="V67" s="11"/>
    </row>
    <row r="68" spans="1:23" ht="15" thickBot="1" x14ac:dyDescent="0.35">
      <c r="A68" s="166" t="s">
        <v>988</v>
      </c>
      <c r="B68" s="21" t="s">
        <v>0</v>
      </c>
      <c r="C68" s="444" t="s">
        <v>1</v>
      </c>
      <c r="D68" s="445"/>
      <c r="E68" s="446" t="s">
        <v>153</v>
      </c>
      <c r="F68" s="447"/>
      <c r="G68" s="448" t="s">
        <v>2</v>
      </c>
      <c r="H68" s="448"/>
      <c r="I68" s="80"/>
      <c r="J68" s="8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3" x14ac:dyDescent="0.3">
      <c r="A69" s="159"/>
      <c r="B69" s="100">
        <v>2015</v>
      </c>
      <c r="C69" s="101">
        <v>2020</v>
      </c>
      <c r="D69" s="101">
        <v>2030</v>
      </c>
      <c r="E69" s="102">
        <v>2020</v>
      </c>
      <c r="F69" s="102">
        <v>2030</v>
      </c>
      <c r="G69" s="103">
        <v>2020</v>
      </c>
      <c r="H69" s="103">
        <v>2030</v>
      </c>
      <c r="I69" s="104" t="s">
        <v>3</v>
      </c>
      <c r="J69" s="105" t="s">
        <v>4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3" x14ac:dyDescent="0.3">
      <c r="A70" s="157" t="s">
        <v>156</v>
      </c>
      <c r="B70" s="246">
        <v>400</v>
      </c>
      <c r="C70" s="246">
        <v>80000</v>
      </c>
      <c r="D70" s="246">
        <v>220000</v>
      </c>
      <c r="E70" s="246">
        <v>160000</v>
      </c>
      <c r="F70" s="246">
        <v>660000</v>
      </c>
      <c r="G70" s="246">
        <v>20000</v>
      </c>
      <c r="H70" s="246">
        <v>110000</v>
      </c>
      <c r="I70" s="246" t="s">
        <v>157</v>
      </c>
      <c r="J70" s="246" t="s">
        <v>493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3" x14ac:dyDescent="0.3">
      <c r="A71" s="157" t="s">
        <v>487</v>
      </c>
      <c r="B71" s="269">
        <v>5.0000000000000001E-3</v>
      </c>
      <c r="C71" s="269">
        <v>5.0000000000000001E-3</v>
      </c>
      <c r="D71" s="269">
        <v>5.0000000000000001E-3</v>
      </c>
      <c r="E71" s="269">
        <v>5.0000000000000001E-3</v>
      </c>
      <c r="F71" s="269">
        <v>5.0000000000000001E-3</v>
      </c>
      <c r="G71" s="269">
        <v>5.0000000000000001E-3</v>
      </c>
      <c r="H71" s="269">
        <v>5.0000000000000001E-3</v>
      </c>
      <c r="I71" s="246" t="s">
        <v>159</v>
      </c>
      <c r="J71" s="246" t="s">
        <v>493</v>
      </c>
      <c r="K71" s="11"/>
      <c r="L71" s="160"/>
      <c r="M71" s="160"/>
      <c r="N71" s="160"/>
      <c r="O71" s="11"/>
      <c r="P71" s="160"/>
      <c r="Q71" s="160"/>
      <c r="R71" s="11"/>
      <c r="S71" s="160"/>
      <c r="T71" s="160"/>
      <c r="U71" s="11"/>
    </row>
    <row r="72" spans="1:23" x14ac:dyDescent="0.3">
      <c r="A72" s="157" t="s">
        <v>160</v>
      </c>
      <c r="B72" s="246">
        <v>1000</v>
      </c>
      <c r="C72" s="246">
        <v>1000</v>
      </c>
      <c r="D72" s="246">
        <v>1000</v>
      </c>
      <c r="E72" s="246">
        <v>1000</v>
      </c>
      <c r="F72" s="246">
        <v>1000</v>
      </c>
      <c r="G72" s="246">
        <v>1000</v>
      </c>
      <c r="H72" s="246">
        <v>1000</v>
      </c>
      <c r="I72" s="246" t="s">
        <v>161</v>
      </c>
      <c r="J72" s="246" t="s">
        <v>493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3" x14ac:dyDescent="0.3">
      <c r="A73" s="157" t="s">
        <v>283</v>
      </c>
      <c r="B73" s="246">
        <v>2000</v>
      </c>
      <c r="C73" s="246">
        <v>400000</v>
      </c>
      <c r="D73" s="246">
        <v>1100000</v>
      </c>
      <c r="E73" s="246">
        <v>800000</v>
      </c>
      <c r="F73" s="246">
        <v>3300000</v>
      </c>
      <c r="G73" s="246">
        <v>100000</v>
      </c>
      <c r="H73" s="246">
        <v>550000</v>
      </c>
      <c r="I73" s="246" t="s">
        <v>102</v>
      </c>
      <c r="J73" s="246" t="s">
        <v>494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3" x14ac:dyDescent="0.3">
      <c r="A74" s="157" t="s">
        <v>488</v>
      </c>
      <c r="B74" s="248">
        <v>0.4</v>
      </c>
      <c r="C74" s="248">
        <v>0.4</v>
      </c>
      <c r="D74" s="248">
        <v>0.4</v>
      </c>
      <c r="E74" s="248">
        <v>0.66</v>
      </c>
      <c r="F74" s="248">
        <v>0.66</v>
      </c>
      <c r="G74" s="248">
        <v>0.4</v>
      </c>
      <c r="H74" s="248">
        <v>0.4</v>
      </c>
      <c r="I74" s="246" t="s">
        <v>7</v>
      </c>
      <c r="J74" s="246"/>
      <c r="K74" s="11"/>
      <c r="L74" s="14"/>
      <c r="M74" s="14"/>
      <c r="N74" s="14"/>
      <c r="O74" s="11"/>
      <c r="P74" s="14"/>
      <c r="Q74" s="14"/>
      <c r="R74" s="11"/>
      <c r="S74" s="14"/>
      <c r="T74" s="14"/>
      <c r="U74" s="11"/>
    </row>
    <row r="75" spans="1:23" x14ac:dyDescent="0.3">
      <c r="A75" s="157" t="s">
        <v>168</v>
      </c>
      <c r="B75" s="246">
        <v>1585000</v>
      </c>
      <c r="C75" s="246">
        <v>1200000</v>
      </c>
      <c r="D75" s="246">
        <v>900000</v>
      </c>
      <c r="E75" s="246">
        <v>1200000</v>
      </c>
      <c r="F75" s="246">
        <v>700000</v>
      </c>
      <c r="G75" s="246">
        <v>1200000</v>
      </c>
      <c r="H75" s="246">
        <v>1000000</v>
      </c>
      <c r="I75" s="246" t="s">
        <v>82</v>
      </c>
      <c r="J75" s="246" t="s">
        <v>495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3" x14ac:dyDescent="0.3">
      <c r="A76" s="157" t="s">
        <v>818</v>
      </c>
      <c r="B76" s="248">
        <v>0.55000000000000004</v>
      </c>
      <c r="C76" s="248">
        <v>0.55000000000000004</v>
      </c>
      <c r="D76" s="248">
        <v>0.55000000000000004</v>
      </c>
      <c r="E76" s="248">
        <v>0.55000000000000004</v>
      </c>
      <c r="F76" s="248">
        <v>0.55000000000000004</v>
      </c>
      <c r="G76" s="248">
        <v>0.55000000000000004</v>
      </c>
      <c r="H76" s="248">
        <v>0.55000000000000004</v>
      </c>
      <c r="I76" s="246" t="s">
        <v>7</v>
      </c>
      <c r="J76" s="246" t="s">
        <v>819</v>
      </c>
      <c r="L76" s="11"/>
      <c r="M76" s="11"/>
      <c r="N76" s="14"/>
      <c r="O76" s="14"/>
      <c r="P76" s="14"/>
      <c r="Q76" s="11"/>
      <c r="R76" s="14"/>
      <c r="S76" s="14"/>
      <c r="T76" s="11"/>
      <c r="U76" s="14"/>
      <c r="V76" s="14"/>
      <c r="W76" s="11"/>
    </row>
    <row r="77" spans="1:23" x14ac:dyDescent="0.3">
      <c r="A77" s="157" t="s">
        <v>170</v>
      </c>
      <c r="B77" s="248">
        <v>0.2</v>
      </c>
      <c r="C77" s="248">
        <v>0.2</v>
      </c>
      <c r="D77" s="248">
        <v>0.2</v>
      </c>
      <c r="E77" s="248">
        <v>0.2</v>
      </c>
      <c r="F77" s="248">
        <v>0.2</v>
      </c>
      <c r="G77" s="248">
        <v>0.2</v>
      </c>
      <c r="H77" s="248">
        <v>0.2</v>
      </c>
      <c r="I77" s="246" t="s">
        <v>7</v>
      </c>
      <c r="J77" s="246" t="s">
        <v>495</v>
      </c>
      <c r="K77" s="11"/>
      <c r="L77" s="14"/>
      <c r="M77" s="14"/>
      <c r="N77" s="14"/>
      <c r="O77" s="11"/>
      <c r="P77" s="14"/>
      <c r="Q77" s="14"/>
      <c r="R77" s="11"/>
      <c r="S77" s="14"/>
      <c r="T77" s="14"/>
      <c r="U77" s="11"/>
    </row>
    <row r="78" spans="1:23" x14ac:dyDescent="0.3">
      <c r="A78" s="157" t="s">
        <v>484</v>
      </c>
      <c r="B78" s="248">
        <v>0.4</v>
      </c>
      <c r="C78" s="248">
        <v>0.4</v>
      </c>
      <c r="D78" s="248">
        <v>0.4</v>
      </c>
      <c r="E78" s="248">
        <v>0.4</v>
      </c>
      <c r="F78" s="248">
        <v>0.4</v>
      </c>
      <c r="G78" s="248">
        <v>0.4</v>
      </c>
      <c r="H78" s="248">
        <v>0.4</v>
      </c>
      <c r="I78" s="246" t="s">
        <v>7</v>
      </c>
      <c r="J78" s="246" t="s">
        <v>495</v>
      </c>
      <c r="K78" s="11"/>
      <c r="L78" s="14"/>
      <c r="M78" s="14"/>
      <c r="N78" s="14"/>
      <c r="O78" s="11"/>
      <c r="P78" s="14"/>
      <c r="Q78" s="14"/>
      <c r="R78" s="11"/>
      <c r="S78" s="14"/>
      <c r="T78" s="14"/>
      <c r="U78" s="11"/>
    </row>
    <row r="79" spans="1:23" x14ac:dyDescent="0.3">
      <c r="A79" s="157" t="s">
        <v>117</v>
      </c>
      <c r="B79" s="248">
        <v>0.41</v>
      </c>
      <c r="C79" s="248">
        <v>0.41</v>
      </c>
      <c r="D79" s="248">
        <v>0.41</v>
      </c>
      <c r="E79" s="248">
        <v>0.5</v>
      </c>
      <c r="F79" s="248">
        <v>0.5</v>
      </c>
      <c r="G79" s="248">
        <v>0.25</v>
      </c>
      <c r="H79" s="248">
        <v>0.25</v>
      </c>
      <c r="I79" s="246" t="s">
        <v>7</v>
      </c>
      <c r="J79" s="246" t="s">
        <v>496</v>
      </c>
      <c r="K79" s="11"/>
      <c r="L79" s="14"/>
      <c r="M79" s="14"/>
      <c r="N79" s="14"/>
      <c r="O79" s="11"/>
      <c r="P79" s="14"/>
      <c r="Q79" s="14"/>
      <c r="R79" s="11"/>
      <c r="S79" s="14"/>
      <c r="T79" s="14"/>
      <c r="U79" s="11"/>
    </row>
    <row r="80" spans="1:23" x14ac:dyDescent="0.3">
      <c r="A80" s="157" t="s">
        <v>472</v>
      </c>
      <c r="B80" s="246">
        <v>25</v>
      </c>
      <c r="C80" s="246">
        <v>25</v>
      </c>
      <c r="D80" s="246">
        <v>25</v>
      </c>
      <c r="E80" s="246">
        <v>40</v>
      </c>
      <c r="F80" s="246">
        <v>40</v>
      </c>
      <c r="G80" s="246">
        <v>25</v>
      </c>
      <c r="H80" s="246">
        <v>25</v>
      </c>
      <c r="I80" s="246" t="s">
        <v>173</v>
      </c>
      <c r="J80" s="246" t="s">
        <v>495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4" x14ac:dyDescent="0.3">
      <c r="A81" s="157" t="s">
        <v>194</v>
      </c>
      <c r="B81" s="246">
        <v>10</v>
      </c>
      <c r="C81" s="246">
        <v>10</v>
      </c>
      <c r="D81" s="246">
        <v>10</v>
      </c>
      <c r="E81" s="246">
        <v>10</v>
      </c>
      <c r="F81" s="246">
        <v>10</v>
      </c>
      <c r="G81" s="246">
        <v>10</v>
      </c>
      <c r="H81" s="246">
        <v>10</v>
      </c>
      <c r="I81" s="246" t="s">
        <v>17</v>
      </c>
      <c r="J81" s="246" t="s">
        <v>846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4" x14ac:dyDescent="0.3">
      <c r="A82" s="157" t="s">
        <v>222</v>
      </c>
      <c r="B82" s="248">
        <v>0.9</v>
      </c>
      <c r="C82" s="248">
        <v>0.9</v>
      </c>
      <c r="D82" s="248">
        <v>0.9</v>
      </c>
      <c r="E82" s="248">
        <v>0.9</v>
      </c>
      <c r="F82" s="248">
        <v>0.9</v>
      </c>
      <c r="G82" s="248">
        <v>0.9</v>
      </c>
      <c r="H82" s="248">
        <v>0.9</v>
      </c>
      <c r="I82" s="246" t="s">
        <v>7</v>
      </c>
      <c r="J82" s="246"/>
      <c r="K82" s="11"/>
      <c r="L82" s="14"/>
      <c r="M82" s="14"/>
      <c r="N82" s="14"/>
      <c r="O82" s="11"/>
      <c r="P82" s="14"/>
      <c r="Q82" s="14"/>
      <c r="R82" s="11"/>
      <c r="S82" s="14"/>
      <c r="T82" s="14"/>
      <c r="U82" s="11"/>
    </row>
    <row r="83" spans="1:24" x14ac:dyDescent="0.3">
      <c r="A83" s="157" t="s">
        <v>176</v>
      </c>
      <c r="B83" s="248">
        <v>0.9</v>
      </c>
      <c r="C83" s="248">
        <v>0.9</v>
      </c>
      <c r="D83" s="248">
        <v>0.9</v>
      </c>
      <c r="E83" s="248">
        <v>0.9</v>
      </c>
      <c r="F83" s="248">
        <v>0.9</v>
      </c>
      <c r="G83" s="248">
        <v>0.9</v>
      </c>
      <c r="H83" s="248">
        <v>0.9</v>
      </c>
      <c r="I83" s="246" t="s">
        <v>7</v>
      </c>
      <c r="J83" s="246" t="s">
        <v>495</v>
      </c>
      <c r="K83" s="11"/>
      <c r="L83" s="14"/>
      <c r="M83" s="14"/>
      <c r="N83" s="14"/>
      <c r="O83" s="11"/>
      <c r="P83" s="14"/>
      <c r="Q83" s="14"/>
      <c r="R83" s="11"/>
      <c r="S83" s="14"/>
      <c r="T83" s="14"/>
      <c r="U83" s="11"/>
    </row>
    <row r="84" spans="1:24" ht="15" thickBot="1" x14ac:dyDescent="0.35"/>
    <row r="85" spans="1:24" ht="15" thickBot="1" x14ac:dyDescent="0.35">
      <c r="A85" s="166" t="s">
        <v>989</v>
      </c>
      <c r="B85" s="21" t="s">
        <v>0</v>
      </c>
      <c r="C85" s="444" t="s">
        <v>1</v>
      </c>
      <c r="D85" s="445"/>
      <c r="E85" s="446" t="s">
        <v>153</v>
      </c>
      <c r="F85" s="447"/>
      <c r="G85" s="448" t="s">
        <v>2</v>
      </c>
      <c r="H85" s="448"/>
      <c r="I85" s="80"/>
      <c r="J85" s="81"/>
    </row>
    <row r="86" spans="1:24" x14ac:dyDescent="0.3">
      <c r="A86" s="159"/>
      <c r="B86" s="100">
        <v>2015</v>
      </c>
      <c r="C86" s="101">
        <v>2020</v>
      </c>
      <c r="D86" s="101">
        <v>2030</v>
      </c>
      <c r="E86" s="102">
        <v>2020</v>
      </c>
      <c r="F86" s="102">
        <v>2030</v>
      </c>
      <c r="G86" s="103">
        <v>2020</v>
      </c>
      <c r="H86" s="103">
        <v>2030</v>
      </c>
      <c r="I86" s="104" t="s">
        <v>3</v>
      </c>
      <c r="J86" s="105" t="s">
        <v>4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x14ac:dyDescent="0.3">
      <c r="A87" s="157" t="s">
        <v>156</v>
      </c>
      <c r="B87" s="246">
        <v>180</v>
      </c>
      <c r="C87" s="246">
        <v>2000</v>
      </c>
      <c r="D87" s="246">
        <v>44000.000000000007</v>
      </c>
      <c r="E87" s="246">
        <v>4000</v>
      </c>
      <c r="F87" s="246">
        <v>132000</v>
      </c>
      <c r="G87" s="246">
        <v>500</v>
      </c>
      <c r="H87" s="246">
        <v>22000.000000000004</v>
      </c>
      <c r="I87" s="246" t="s">
        <v>157</v>
      </c>
      <c r="J87" s="246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x14ac:dyDescent="0.3">
      <c r="A88" s="157" t="s">
        <v>487</v>
      </c>
      <c r="B88" s="270">
        <v>0.05</v>
      </c>
      <c r="C88" s="270">
        <v>0.05</v>
      </c>
      <c r="D88" s="270">
        <v>0.05</v>
      </c>
      <c r="E88" s="270">
        <v>0.05</v>
      </c>
      <c r="F88" s="270">
        <v>0.05</v>
      </c>
      <c r="G88" s="270">
        <v>0.05</v>
      </c>
      <c r="H88" s="270">
        <v>0.05</v>
      </c>
      <c r="I88" s="246" t="s">
        <v>159</v>
      </c>
      <c r="J88" s="246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x14ac:dyDescent="0.3">
      <c r="A89" s="157" t="s">
        <v>160</v>
      </c>
      <c r="B89" s="246">
        <v>1000</v>
      </c>
      <c r="C89" s="246">
        <v>1000</v>
      </c>
      <c r="D89" s="246">
        <v>1000</v>
      </c>
      <c r="E89" s="246">
        <v>1000</v>
      </c>
      <c r="F89" s="246">
        <v>1000</v>
      </c>
      <c r="G89" s="246">
        <v>1000</v>
      </c>
      <c r="H89" s="246">
        <v>1000</v>
      </c>
      <c r="I89" s="246" t="s">
        <v>161</v>
      </c>
      <c r="J89" s="246"/>
      <c r="M89" s="11"/>
      <c r="N89" s="11"/>
      <c r="O89" s="161"/>
      <c r="P89" s="161"/>
      <c r="Q89" s="161"/>
      <c r="R89" s="11"/>
      <c r="S89" s="161"/>
      <c r="T89" s="161"/>
      <c r="U89" s="11"/>
      <c r="V89" s="161"/>
      <c r="W89" s="161"/>
      <c r="X89" s="11"/>
    </row>
    <row r="90" spans="1:24" x14ac:dyDescent="0.3">
      <c r="A90" s="157" t="s">
        <v>283</v>
      </c>
      <c r="B90" s="246">
        <v>9000</v>
      </c>
      <c r="C90" s="246">
        <v>100000</v>
      </c>
      <c r="D90" s="246">
        <v>2200000.0000000005</v>
      </c>
      <c r="E90" s="246">
        <v>200000</v>
      </c>
      <c r="F90" s="246">
        <v>6600000.0000000009</v>
      </c>
      <c r="G90" s="246">
        <v>25000</v>
      </c>
      <c r="H90" s="246">
        <v>1100000.0000000002</v>
      </c>
      <c r="I90" s="246" t="s">
        <v>102</v>
      </c>
      <c r="J90" s="246" t="s">
        <v>497</v>
      </c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x14ac:dyDescent="0.3">
      <c r="A91" s="157" t="s">
        <v>488</v>
      </c>
      <c r="B91" s="248">
        <v>0.9</v>
      </c>
      <c r="C91" s="248">
        <v>0.9</v>
      </c>
      <c r="D91" s="248">
        <v>0.9</v>
      </c>
      <c r="E91" s="248">
        <v>0.9</v>
      </c>
      <c r="F91" s="248">
        <v>0.9</v>
      </c>
      <c r="G91" s="248">
        <v>0.9</v>
      </c>
      <c r="H91" s="248">
        <v>0.9</v>
      </c>
      <c r="I91" s="246" t="s">
        <v>7</v>
      </c>
      <c r="J91" s="246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x14ac:dyDescent="0.3">
      <c r="A92" s="157" t="s">
        <v>168</v>
      </c>
      <c r="B92" s="246">
        <v>1200000</v>
      </c>
      <c r="C92" s="246">
        <v>1000000</v>
      </c>
      <c r="D92" s="246">
        <v>700000</v>
      </c>
      <c r="E92" s="246">
        <v>1000000</v>
      </c>
      <c r="F92" s="246">
        <v>600000</v>
      </c>
      <c r="G92" s="246">
        <v>1000000</v>
      </c>
      <c r="H92" s="246">
        <v>800000</v>
      </c>
      <c r="I92" s="246" t="s">
        <v>82</v>
      </c>
      <c r="J92" s="246" t="s">
        <v>94</v>
      </c>
      <c r="M92" s="11"/>
      <c r="N92" s="11"/>
      <c r="O92" s="14"/>
      <c r="P92" s="14"/>
      <c r="Q92" s="14"/>
      <c r="R92" s="11"/>
      <c r="S92" s="14"/>
      <c r="T92" s="14"/>
      <c r="U92" s="11"/>
      <c r="V92" s="14"/>
      <c r="W92" s="14"/>
      <c r="X92" s="11"/>
    </row>
    <row r="93" spans="1:24" x14ac:dyDescent="0.3">
      <c r="A93" s="157" t="s">
        <v>818</v>
      </c>
      <c r="B93" s="248">
        <v>0.55000000000000004</v>
      </c>
      <c r="C93" s="248">
        <v>0.55000000000000004</v>
      </c>
      <c r="D93" s="248">
        <v>0.55000000000000004</v>
      </c>
      <c r="E93" s="248">
        <v>0.55000000000000004</v>
      </c>
      <c r="F93" s="248">
        <v>0.55000000000000004</v>
      </c>
      <c r="G93" s="248">
        <v>0.55000000000000004</v>
      </c>
      <c r="H93" s="248">
        <v>0.55000000000000004</v>
      </c>
      <c r="I93" s="246" t="s">
        <v>7</v>
      </c>
      <c r="J93" s="246" t="s">
        <v>819</v>
      </c>
      <c r="L93" s="11"/>
      <c r="M93" s="11"/>
      <c r="N93" s="14"/>
      <c r="O93" s="14"/>
      <c r="P93" s="14"/>
      <c r="Q93" s="11"/>
      <c r="R93" s="14"/>
      <c r="S93" s="14"/>
      <c r="T93" s="11"/>
      <c r="U93" s="14"/>
      <c r="V93" s="14"/>
      <c r="W93" s="11"/>
    </row>
    <row r="94" spans="1:24" x14ac:dyDescent="0.3">
      <c r="A94" s="157" t="s">
        <v>170</v>
      </c>
      <c r="B94" s="248">
        <v>0.2</v>
      </c>
      <c r="C94" s="248">
        <v>0.2</v>
      </c>
      <c r="D94" s="248">
        <v>0.2</v>
      </c>
      <c r="E94" s="248">
        <v>0.2</v>
      </c>
      <c r="F94" s="248">
        <v>0.2</v>
      </c>
      <c r="G94" s="248">
        <v>0.2</v>
      </c>
      <c r="H94" s="248">
        <v>0.2</v>
      </c>
      <c r="I94" s="246" t="s">
        <v>7</v>
      </c>
      <c r="J94" s="246" t="s">
        <v>94</v>
      </c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x14ac:dyDescent="0.3">
      <c r="A95" s="157" t="s">
        <v>484</v>
      </c>
      <c r="B95" s="248">
        <v>0.35</v>
      </c>
      <c r="C95" s="248">
        <v>0.35</v>
      </c>
      <c r="D95" s="248">
        <v>0.35</v>
      </c>
      <c r="E95" s="248">
        <v>0.35</v>
      </c>
      <c r="F95" s="248">
        <v>0.35</v>
      </c>
      <c r="G95" s="248">
        <v>0.35</v>
      </c>
      <c r="H95" s="248">
        <v>0.35</v>
      </c>
      <c r="I95" s="246" t="s">
        <v>7</v>
      </c>
      <c r="J95" s="246" t="s">
        <v>94</v>
      </c>
      <c r="M95" s="11"/>
      <c r="N95" s="11"/>
      <c r="O95" s="14"/>
      <c r="P95" s="14"/>
      <c r="Q95" s="14"/>
      <c r="R95" s="11"/>
      <c r="S95" s="14"/>
      <c r="T95" s="14"/>
      <c r="U95" s="11"/>
      <c r="V95" s="14"/>
      <c r="W95" s="14"/>
      <c r="X95" s="11"/>
    </row>
    <row r="96" spans="1:24" x14ac:dyDescent="0.3">
      <c r="A96" s="157" t="s">
        <v>117</v>
      </c>
      <c r="B96" s="248">
        <v>0.47</v>
      </c>
      <c r="C96" s="248">
        <v>0.47</v>
      </c>
      <c r="D96" s="248">
        <v>0.47</v>
      </c>
      <c r="E96" s="248">
        <v>0.5</v>
      </c>
      <c r="F96" s="248">
        <v>0.5</v>
      </c>
      <c r="G96" s="248">
        <v>0.25</v>
      </c>
      <c r="H96" s="248">
        <v>0.25</v>
      </c>
      <c r="I96" s="246" t="s">
        <v>7</v>
      </c>
      <c r="J96" s="246" t="s">
        <v>496</v>
      </c>
      <c r="M96" s="11"/>
      <c r="N96" s="11"/>
      <c r="O96" s="14"/>
      <c r="P96" s="14"/>
      <c r="Q96" s="14"/>
      <c r="R96" s="11"/>
      <c r="S96" s="14"/>
      <c r="T96" s="14"/>
      <c r="U96" s="11"/>
      <c r="V96" s="14"/>
      <c r="W96" s="14"/>
      <c r="X96" s="11"/>
    </row>
    <row r="97" spans="1:24" x14ac:dyDescent="0.3">
      <c r="A97" s="157" t="s">
        <v>472</v>
      </c>
      <c r="B97" s="246">
        <v>25</v>
      </c>
      <c r="C97" s="246">
        <v>25</v>
      </c>
      <c r="D97" s="246">
        <v>25</v>
      </c>
      <c r="E97" s="246">
        <v>40</v>
      </c>
      <c r="F97" s="246">
        <v>40</v>
      </c>
      <c r="G97" s="246">
        <v>25</v>
      </c>
      <c r="H97" s="246">
        <v>25</v>
      </c>
      <c r="I97" s="246" t="s">
        <v>173</v>
      </c>
      <c r="J97" s="246" t="s">
        <v>94</v>
      </c>
      <c r="M97" s="11"/>
      <c r="N97" s="11"/>
      <c r="O97" s="14"/>
      <c r="P97" s="14"/>
      <c r="Q97" s="14"/>
      <c r="R97" s="11"/>
      <c r="S97" s="14"/>
      <c r="T97" s="14"/>
      <c r="U97" s="11"/>
      <c r="V97" s="14"/>
      <c r="W97" s="14"/>
      <c r="X97" s="11"/>
    </row>
    <row r="98" spans="1:24" x14ac:dyDescent="0.3">
      <c r="A98" s="157" t="s">
        <v>194</v>
      </c>
      <c r="B98" s="246">
        <v>7</v>
      </c>
      <c r="C98" s="246">
        <v>7</v>
      </c>
      <c r="D98" s="246">
        <v>7</v>
      </c>
      <c r="E98" s="246">
        <v>7</v>
      </c>
      <c r="F98" s="246">
        <v>7</v>
      </c>
      <c r="G98" s="246">
        <v>7</v>
      </c>
      <c r="H98" s="246">
        <v>7</v>
      </c>
      <c r="I98" s="246" t="s">
        <v>17</v>
      </c>
      <c r="J98" s="246" t="s">
        <v>846</v>
      </c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x14ac:dyDescent="0.3">
      <c r="A99" s="157" t="s">
        <v>222</v>
      </c>
      <c r="B99" s="248">
        <v>0.9</v>
      </c>
      <c r="C99" s="248">
        <v>0.9</v>
      </c>
      <c r="D99" s="248">
        <v>0.9</v>
      </c>
      <c r="E99" s="248">
        <v>0.9</v>
      </c>
      <c r="F99" s="248">
        <v>0.9</v>
      </c>
      <c r="G99" s="248">
        <v>0.9</v>
      </c>
      <c r="H99" s="248">
        <v>0.9</v>
      </c>
      <c r="I99" s="246" t="s">
        <v>7</v>
      </c>
      <c r="J99" s="246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x14ac:dyDescent="0.3">
      <c r="A100" s="157" t="s">
        <v>176</v>
      </c>
      <c r="B100" s="248">
        <v>0.9</v>
      </c>
      <c r="C100" s="248">
        <v>0.9</v>
      </c>
      <c r="D100" s="248">
        <v>0.9</v>
      </c>
      <c r="E100" s="248">
        <v>0.9</v>
      </c>
      <c r="F100" s="248">
        <v>0.9</v>
      </c>
      <c r="G100" s="248">
        <v>0.9</v>
      </c>
      <c r="H100" s="248">
        <v>0.9</v>
      </c>
      <c r="I100" s="246" t="s">
        <v>7</v>
      </c>
      <c r="J100" s="246" t="s">
        <v>94</v>
      </c>
      <c r="M100" s="11"/>
      <c r="N100" s="11"/>
      <c r="O100" s="14"/>
      <c r="P100" s="14"/>
      <c r="Q100" s="14"/>
      <c r="R100" s="11"/>
      <c r="S100" s="14"/>
      <c r="T100" s="14"/>
      <c r="U100" s="11"/>
      <c r="V100" s="14"/>
      <c r="W100" s="14"/>
      <c r="X100" s="11"/>
    </row>
    <row r="101" spans="1:24" ht="15" thickBot="1" x14ac:dyDescent="0.35">
      <c r="M101" s="11"/>
      <c r="N101" s="11"/>
      <c r="O101" s="14"/>
      <c r="P101" s="14"/>
      <c r="Q101" s="14"/>
      <c r="R101" s="11"/>
      <c r="S101" s="14"/>
      <c r="T101" s="14"/>
      <c r="U101" s="11"/>
      <c r="V101" s="14"/>
      <c r="W101" s="14"/>
      <c r="X101" s="11"/>
    </row>
    <row r="102" spans="1:24" ht="15" thickBot="1" x14ac:dyDescent="0.35">
      <c r="A102" s="166" t="s">
        <v>990</v>
      </c>
      <c r="B102" s="21" t="s">
        <v>0</v>
      </c>
      <c r="C102" s="444" t="s">
        <v>1</v>
      </c>
      <c r="D102" s="445"/>
      <c r="E102" s="446" t="s">
        <v>153</v>
      </c>
      <c r="F102" s="447"/>
      <c r="G102" s="448" t="s">
        <v>2</v>
      </c>
      <c r="H102" s="448"/>
      <c r="I102" s="80"/>
      <c r="J102" s="81"/>
    </row>
    <row r="103" spans="1:24" x14ac:dyDescent="0.3">
      <c r="A103" s="159"/>
      <c r="B103" s="100">
        <v>2015</v>
      </c>
      <c r="C103" s="101">
        <v>2020</v>
      </c>
      <c r="D103" s="101">
        <v>2030</v>
      </c>
      <c r="E103" s="102">
        <v>2020</v>
      </c>
      <c r="F103" s="102">
        <v>2030</v>
      </c>
      <c r="G103" s="103">
        <v>2020</v>
      </c>
      <c r="H103" s="103">
        <v>2030</v>
      </c>
      <c r="I103" s="104" t="s">
        <v>3</v>
      </c>
      <c r="J103" s="105" t="s">
        <v>4</v>
      </c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4" x14ac:dyDescent="0.3">
      <c r="A104" s="157" t="s">
        <v>156</v>
      </c>
      <c r="B104" s="246">
        <v>0</v>
      </c>
      <c r="C104" s="246">
        <v>10</v>
      </c>
      <c r="D104" s="246">
        <v>1700.0000000000002</v>
      </c>
      <c r="E104" s="246">
        <v>20</v>
      </c>
      <c r="F104" s="246">
        <v>5100</v>
      </c>
      <c r="G104" s="246">
        <v>1</v>
      </c>
      <c r="H104" s="246">
        <v>425.00000000000006</v>
      </c>
      <c r="I104" s="246" t="s">
        <v>157</v>
      </c>
      <c r="J104" s="246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4" x14ac:dyDescent="0.3">
      <c r="A105" s="157" t="s">
        <v>487</v>
      </c>
      <c r="B105" s="246">
        <v>1</v>
      </c>
      <c r="C105" s="246">
        <v>1</v>
      </c>
      <c r="D105" s="246">
        <v>1</v>
      </c>
      <c r="E105" s="246">
        <v>1</v>
      </c>
      <c r="F105" s="246">
        <v>1</v>
      </c>
      <c r="G105" s="246">
        <v>1</v>
      </c>
      <c r="H105" s="246">
        <v>1</v>
      </c>
      <c r="I105" s="246" t="s">
        <v>159</v>
      </c>
      <c r="J105" s="246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4" x14ac:dyDescent="0.3">
      <c r="A106" s="157" t="s">
        <v>160</v>
      </c>
      <c r="B106" s="246">
        <v>1000</v>
      </c>
      <c r="C106" s="246">
        <v>1000</v>
      </c>
      <c r="D106" s="246">
        <v>1000</v>
      </c>
      <c r="E106" s="246">
        <v>1000</v>
      </c>
      <c r="F106" s="246">
        <v>1000</v>
      </c>
      <c r="G106" s="246">
        <v>1000</v>
      </c>
      <c r="H106" s="246">
        <v>1000</v>
      </c>
      <c r="I106" s="246" t="s">
        <v>161</v>
      </c>
      <c r="J106" s="246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4" x14ac:dyDescent="0.3">
      <c r="A107" s="157" t="s">
        <v>283</v>
      </c>
      <c r="B107" s="246">
        <v>0</v>
      </c>
      <c r="C107" s="246">
        <v>10000</v>
      </c>
      <c r="D107" s="246">
        <v>1700000.0000000002</v>
      </c>
      <c r="E107" s="246">
        <v>20000</v>
      </c>
      <c r="F107" s="246">
        <v>5100000</v>
      </c>
      <c r="G107" s="246">
        <v>1000</v>
      </c>
      <c r="H107" s="246">
        <v>425000.00000000006</v>
      </c>
      <c r="I107" s="246" t="s">
        <v>102</v>
      </c>
      <c r="J107" s="246" t="s">
        <v>498</v>
      </c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4" x14ac:dyDescent="0.3">
      <c r="A108" s="157" t="s">
        <v>168</v>
      </c>
      <c r="B108" s="246">
        <v>1000000</v>
      </c>
      <c r="C108" s="246">
        <v>800000</v>
      </c>
      <c r="D108" s="246">
        <v>550000</v>
      </c>
      <c r="E108" s="246">
        <v>800000</v>
      </c>
      <c r="F108" s="246">
        <v>550000</v>
      </c>
      <c r="G108" s="246">
        <v>800000</v>
      </c>
      <c r="H108" s="246">
        <v>550000</v>
      </c>
      <c r="I108" s="246" t="s">
        <v>82</v>
      </c>
      <c r="J108" s="246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4" x14ac:dyDescent="0.3">
      <c r="A109" s="157" t="s">
        <v>818</v>
      </c>
      <c r="B109" s="248">
        <v>0.55000000000000004</v>
      </c>
      <c r="C109" s="248">
        <v>0.55000000000000004</v>
      </c>
      <c r="D109" s="248">
        <v>0.55000000000000004</v>
      </c>
      <c r="E109" s="248">
        <v>0.55000000000000004</v>
      </c>
      <c r="F109" s="248">
        <v>0.55000000000000004</v>
      </c>
      <c r="G109" s="248">
        <v>0.55000000000000004</v>
      </c>
      <c r="H109" s="248">
        <v>0.55000000000000004</v>
      </c>
      <c r="I109" s="246" t="s">
        <v>7</v>
      </c>
      <c r="J109" s="246" t="s">
        <v>819</v>
      </c>
      <c r="L109" s="11"/>
      <c r="M109" s="11"/>
      <c r="N109" s="14"/>
      <c r="O109" s="14"/>
      <c r="P109" s="14"/>
      <c r="Q109" s="11"/>
      <c r="R109" s="14"/>
      <c r="S109" s="14"/>
      <c r="T109" s="11"/>
      <c r="U109" s="14"/>
      <c r="V109" s="14"/>
      <c r="W109" s="11"/>
    </row>
    <row r="110" spans="1:24" x14ac:dyDescent="0.3">
      <c r="A110" s="157" t="s">
        <v>484</v>
      </c>
      <c r="B110" s="248">
        <v>0.35</v>
      </c>
      <c r="C110" s="248">
        <v>0.35</v>
      </c>
      <c r="D110" s="248">
        <v>0.35</v>
      </c>
      <c r="E110" s="248">
        <v>0.35</v>
      </c>
      <c r="F110" s="248">
        <v>0.35</v>
      </c>
      <c r="G110" s="248">
        <v>0.35</v>
      </c>
      <c r="H110" s="248">
        <v>0.35</v>
      </c>
      <c r="I110" s="246" t="s">
        <v>7</v>
      </c>
      <c r="J110" s="246" t="s">
        <v>94</v>
      </c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4" x14ac:dyDescent="0.3">
      <c r="A111" s="157" t="s">
        <v>170</v>
      </c>
      <c r="B111" s="248">
        <v>0.15</v>
      </c>
      <c r="C111" s="248">
        <v>0.15</v>
      </c>
      <c r="D111" s="248">
        <v>0.15</v>
      </c>
      <c r="E111" s="248">
        <v>0.15</v>
      </c>
      <c r="F111" s="248">
        <v>0.15</v>
      </c>
      <c r="G111" s="248">
        <v>0.15</v>
      </c>
      <c r="H111" s="248">
        <v>0.15</v>
      </c>
      <c r="I111" s="246" t="s">
        <v>7</v>
      </c>
      <c r="J111" s="246"/>
      <c r="L111" s="11"/>
      <c r="M111" s="11"/>
      <c r="N111" s="14"/>
      <c r="O111" s="14"/>
      <c r="P111" s="14"/>
      <c r="Q111" s="11"/>
      <c r="R111" s="14"/>
      <c r="S111" s="14"/>
      <c r="T111" s="11"/>
      <c r="U111" s="14"/>
      <c r="V111" s="14"/>
      <c r="W111" s="11"/>
    </row>
    <row r="112" spans="1:24" x14ac:dyDescent="0.3">
      <c r="A112" s="157" t="s">
        <v>117</v>
      </c>
      <c r="B112" s="248">
        <v>0.5</v>
      </c>
      <c r="C112" s="248">
        <v>0.5</v>
      </c>
      <c r="D112" s="248">
        <v>0.5</v>
      </c>
      <c r="E112" s="248">
        <v>0.5</v>
      </c>
      <c r="F112" s="248">
        <v>0.5</v>
      </c>
      <c r="G112" s="248">
        <v>0.25</v>
      </c>
      <c r="H112" s="248">
        <v>0.25</v>
      </c>
      <c r="I112" s="246" t="s">
        <v>7</v>
      </c>
      <c r="J112" s="246" t="s">
        <v>496</v>
      </c>
      <c r="L112" s="11"/>
      <c r="M112" s="11"/>
      <c r="N112" s="14"/>
      <c r="O112" s="14"/>
      <c r="P112" s="14"/>
      <c r="Q112" s="11"/>
      <c r="R112" s="14"/>
      <c r="S112" s="14"/>
      <c r="T112" s="11"/>
      <c r="U112" s="14"/>
      <c r="V112" s="14"/>
      <c r="W112" s="11"/>
    </row>
    <row r="113" spans="1:23" x14ac:dyDescent="0.3">
      <c r="A113" s="157" t="s">
        <v>472</v>
      </c>
      <c r="B113" s="246">
        <v>25</v>
      </c>
      <c r="C113" s="246">
        <v>25</v>
      </c>
      <c r="D113" s="246">
        <v>25</v>
      </c>
      <c r="E113" s="246">
        <v>40</v>
      </c>
      <c r="F113" s="246">
        <v>40</v>
      </c>
      <c r="G113" s="246">
        <v>25</v>
      </c>
      <c r="H113" s="246">
        <v>25</v>
      </c>
      <c r="I113" s="246" t="s">
        <v>173</v>
      </c>
      <c r="J113" s="246"/>
      <c r="L113" s="11"/>
      <c r="M113" s="11"/>
      <c r="N113" s="14"/>
      <c r="O113" s="14"/>
      <c r="P113" s="14"/>
      <c r="Q113" s="11"/>
      <c r="R113" s="14"/>
      <c r="S113" s="14"/>
      <c r="T113" s="11"/>
      <c r="U113" s="14"/>
      <c r="V113" s="14"/>
      <c r="W113" s="11"/>
    </row>
    <row r="114" spans="1:23" x14ac:dyDescent="0.3">
      <c r="A114" s="157" t="s">
        <v>194</v>
      </c>
      <c r="B114" s="246">
        <v>4</v>
      </c>
      <c r="C114" s="246">
        <v>4</v>
      </c>
      <c r="D114" s="246">
        <v>4</v>
      </c>
      <c r="E114" s="246">
        <v>4</v>
      </c>
      <c r="F114" s="246">
        <v>4</v>
      </c>
      <c r="G114" s="246">
        <v>4</v>
      </c>
      <c r="H114" s="246">
        <v>4</v>
      </c>
      <c r="I114" s="246" t="s">
        <v>17</v>
      </c>
      <c r="J114" s="246" t="s">
        <v>1062</v>
      </c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x14ac:dyDescent="0.3">
      <c r="A115" s="157" t="s">
        <v>222</v>
      </c>
      <c r="B115" s="248">
        <v>0.9</v>
      </c>
      <c r="C115" s="248">
        <v>0.9</v>
      </c>
      <c r="D115" s="248">
        <v>0.9</v>
      </c>
      <c r="E115" s="248">
        <v>0.9</v>
      </c>
      <c r="F115" s="248">
        <v>0.9</v>
      </c>
      <c r="G115" s="248">
        <v>0.9</v>
      </c>
      <c r="H115" s="248">
        <v>0.9</v>
      </c>
      <c r="I115" s="246" t="s">
        <v>7</v>
      </c>
      <c r="J115" s="246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x14ac:dyDescent="0.3">
      <c r="A116" s="157" t="s">
        <v>176</v>
      </c>
      <c r="B116" s="248">
        <v>0.9</v>
      </c>
      <c r="C116" s="248">
        <v>0.9</v>
      </c>
      <c r="D116" s="248">
        <v>0.9</v>
      </c>
      <c r="E116" s="248">
        <v>0.9</v>
      </c>
      <c r="F116" s="248">
        <v>0.9</v>
      </c>
      <c r="G116" s="248">
        <v>0.9</v>
      </c>
      <c r="H116" s="248">
        <v>0.9</v>
      </c>
      <c r="I116" s="246" t="s">
        <v>7</v>
      </c>
      <c r="J116" s="246"/>
      <c r="L116" s="11"/>
      <c r="M116" s="11"/>
      <c r="N116" s="14"/>
      <c r="O116" s="14"/>
      <c r="P116" s="14"/>
      <c r="Q116" s="11"/>
      <c r="R116" s="14"/>
      <c r="S116" s="14"/>
      <c r="T116" s="11"/>
      <c r="U116" s="14"/>
      <c r="V116" s="14"/>
      <c r="W116" s="11"/>
    </row>
    <row r="117" spans="1:23" ht="15" thickBot="1" x14ac:dyDescent="0.35">
      <c r="L117" s="11"/>
      <c r="M117" s="11"/>
      <c r="N117" s="14"/>
      <c r="O117" s="14"/>
      <c r="P117" s="14"/>
      <c r="Q117" s="11"/>
      <c r="R117" s="14"/>
      <c r="S117" s="14"/>
      <c r="T117" s="11"/>
      <c r="U117" s="14"/>
      <c r="V117" s="14"/>
      <c r="W117" s="11"/>
    </row>
    <row r="118" spans="1:23" ht="15" thickBot="1" x14ac:dyDescent="0.35">
      <c r="A118" s="166" t="s">
        <v>1059</v>
      </c>
      <c r="B118" s="21" t="s">
        <v>0</v>
      </c>
      <c r="C118" s="444" t="s">
        <v>1</v>
      </c>
      <c r="D118" s="445"/>
      <c r="E118" s="446" t="s">
        <v>153</v>
      </c>
      <c r="F118" s="447"/>
      <c r="G118" s="448" t="s">
        <v>2</v>
      </c>
      <c r="H118" s="448"/>
      <c r="I118" s="80"/>
      <c r="J118" s="81"/>
    </row>
    <row r="119" spans="1:23" x14ac:dyDescent="0.3">
      <c r="A119" s="159"/>
      <c r="B119" s="100">
        <v>2015</v>
      </c>
      <c r="C119" s="101">
        <v>2020</v>
      </c>
      <c r="D119" s="101">
        <v>2030</v>
      </c>
      <c r="E119" s="102">
        <v>2020</v>
      </c>
      <c r="F119" s="102">
        <v>2030</v>
      </c>
      <c r="G119" s="103">
        <v>2020</v>
      </c>
      <c r="H119" s="103">
        <v>2030</v>
      </c>
      <c r="I119" s="104" t="s">
        <v>3</v>
      </c>
      <c r="J119" s="105" t="s">
        <v>4</v>
      </c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x14ac:dyDescent="0.3">
      <c r="A120" s="157" t="s">
        <v>499</v>
      </c>
      <c r="B120" s="246">
        <v>1130000</v>
      </c>
      <c r="C120" s="246">
        <v>1130000</v>
      </c>
      <c r="D120" s="246">
        <v>1130000</v>
      </c>
      <c r="E120" s="246">
        <v>1130000</v>
      </c>
      <c r="F120" s="246">
        <v>1130000</v>
      </c>
      <c r="G120" s="246">
        <v>1130000</v>
      </c>
      <c r="H120" s="246">
        <v>1130000</v>
      </c>
      <c r="I120" s="246" t="s">
        <v>157</v>
      </c>
      <c r="J120" s="246" t="s">
        <v>29</v>
      </c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x14ac:dyDescent="0.3">
      <c r="A121" s="157" t="s">
        <v>500</v>
      </c>
      <c r="B121" s="248" t="s">
        <v>501</v>
      </c>
      <c r="C121" s="248">
        <v>0.02</v>
      </c>
      <c r="D121" s="248">
        <v>0.05</v>
      </c>
      <c r="E121" s="248">
        <v>0.05</v>
      </c>
      <c r="F121" s="248">
        <v>0.1</v>
      </c>
      <c r="G121" s="248">
        <v>0.01</v>
      </c>
      <c r="H121" s="248">
        <v>0.02</v>
      </c>
      <c r="I121" s="246" t="s">
        <v>7</v>
      </c>
      <c r="J121" s="248" t="s">
        <v>171</v>
      </c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x14ac:dyDescent="0.3">
      <c r="A122" s="157" t="s">
        <v>502</v>
      </c>
      <c r="B122" s="246">
        <v>0</v>
      </c>
      <c r="C122" s="246">
        <v>57641.356612999924</v>
      </c>
      <c r="D122" s="246">
        <v>181894.91956809815</v>
      </c>
      <c r="E122" s="246">
        <v>57641.356612999924</v>
      </c>
      <c r="F122" s="246">
        <v>181894.91956809815</v>
      </c>
      <c r="G122" s="246">
        <v>57641.356612999924</v>
      </c>
      <c r="H122" s="246">
        <v>181894.91956809815</v>
      </c>
      <c r="I122" s="246" t="s">
        <v>157</v>
      </c>
      <c r="J122" s="246" t="s">
        <v>382</v>
      </c>
      <c r="L122" s="11"/>
      <c r="M122" s="11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1:23" x14ac:dyDescent="0.3">
      <c r="A123" s="157" t="s">
        <v>503</v>
      </c>
      <c r="B123" s="248"/>
      <c r="C123" s="248">
        <v>0.05</v>
      </c>
      <c r="D123" s="248">
        <v>0.05</v>
      </c>
      <c r="E123" s="248">
        <v>0.1</v>
      </c>
      <c r="F123" s="248">
        <v>0.1</v>
      </c>
      <c r="G123" s="248">
        <v>0.02</v>
      </c>
      <c r="H123" s="248">
        <v>0.02</v>
      </c>
      <c r="I123" s="246" t="s">
        <v>7</v>
      </c>
      <c r="J123" s="248" t="s">
        <v>171</v>
      </c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x14ac:dyDescent="0.3">
      <c r="A124" s="157" t="s">
        <v>504</v>
      </c>
      <c r="B124" s="246">
        <v>2</v>
      </c>
      <c r="C124" s="246">
        <v>2</v>
      </c>
      <c r="D124" s="246">
        <v>2</v>
      </c>
      <c r="E124" s="246">
        <v>2</v>
      </c>
      <c r="F124" s="246">
        <v>2</v>
      </c>
      <c r="G124" s="246">
        <v>2</v>
      </c>
      <c r="H124" s="246">
        <v>2</v>
      </c>
      <c r="I124" s="246" t="s">
        <v>505</v>
      </c>
      <c r="J124" s="246"/>
      <c r="L124" s="11"/>
      <c r="M124" s="11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x14ac:dyDescent="0.3">
      <c r="A125" s="157" t="s">
        <v>156</v>
      </c>
      <c r="B125" s="246">
        <v>0</v>
      </c>
      <c r="C125" s="246">
        <v>25482.067830649998</v>
      </c>
      <c r="D125" s="246">
        <v>65594.745978404913</v>
      </c>
      <c r="E125" s="246">
        <v>62264.135661299995</v>
      </c>
      <c r="F125" s="246">
        <v>131189.49195680983</v>
      </c>
      <c r="G125" s="246">
        <v>12452.827132259998</v>
      </c>
      <c r="H125" s="246">
        <v>26237.898391361963</v>
      </c>
      <c r="I125" s="246" t="s">
        <v>157</v>
      </c>
      <c r="J125" s="246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x14ac:dyDescent="0.3">
      <c r="A126" s="157" t="s">
        <v>283</v>
      </c>
      <c r="B126" s="246">
        <v>0</v>
      </c>
      <c r="C126" s="246">
        <v>50964.135661299995</v>
      </c>
      <c r="D126" s="246">
        <v>131189.49195680983</v>
      </c>
      <c r="E126" s="246">
        <v>124528.27132259999</v>
      </c>
      <c r="F126" s="246">
        <v>262378.98391361965</v>
      </c>
      <c r="G126" s="246">
        <v>24905.654264519995</v>
      </c>
      <c r="H126" s="246">
        <v>52475.796782723926</v>
      </c>
      <c r="I126" s="246" t="s">
        <v>102</v>
      </c>
      <c r="J126" s="246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x14ac:dyDescent="0.3">
      <c r="A127" s="157" t="s">
        <v>506</v>
      </c>
      <c r="B127" s="246">
        <v>4</v>
      </c>
      <c r="C127" s="246">
        <v>4</v>
      </c>
      <c r="D127" s="246">
        <v>4</v>
      </c>
      <c r="E127" s="246">
        <v>4</v>
      </c>
      <c r="F127" s="246">
        <v>4</v>
      </c>
      <c r="G127" s="246">
        <v>4</v>
      </c>
      <c r="H127" s="246">
        <v>4</v>
      </c>
      <c r="I127" s="246" t="s">
        <v>347</v>
      </c>
      <c r="J127" s="246" t="s">
        <v>507</v>
      </c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x14ac:dyDescent="0.3">
      <c r="A128" s="157" t="s">
        <v>1057</v>
      </c>
      <c r="B128" s="246">
        <v>600</v>
      </c>
      <c r="C128" s="246">
        <v>600</v>
      </c>
      <c r="D128" s="246">
        <v>600</v>
      </c>
      <c r="E128" s="246">
        <v>600</v>
      </c>
      <c r="F128" s="246">
        <v>600</v>
      </c>
      <c r="G128" s="246">
        <v>600</v>
      </c>
      <c r="H128" s="246">
        <v>600</v>
      </c>
      <c r="I128" s="246" t="s">
        <v>366</v>
      </c>
      <c r="J128" s="246" t="s">
        <v>171</v>
      </c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 x14ac:dyDescent="0.3">
      <c r="A129" s="157" t="s">
        <v>1053</v>
      </c>
      <c r="B129" s="246">
        <v>109654</v>
      </c>
      <c r="C129" s="246">
        <v>109654</v>
      </c>
      <c r="D129" s="246">
        <v>109654</v>
      </c>
      <c r="E129" s="246">
        <v>109654</v>
      </c>
      <c r="F129" s="246">
        <v>109654</v>
      </c>
      <c r="G129" s="246">
        <v>109654</v>
      </c>
      <c r="H129" s="246">
        <v>109654</v>
      </c>
      <c r="I129" s="246" t="s">
        <v>157</v>
      </c>
      <c r="J129" s="246" t="s">
        <v>29</v>
      </c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x14ac:dyDescent="0.3">
      <c r="A130" s="157" t="s">
        <v>500</v>
      </c>
      <c r="B130" s="246"/>
      <c r="C130" s="246">
        <v>0.02</v>
      </c>
      <c r="D130" s="246">
        <v>0.05</v>
      </c>
      <c r="E130" s="246">
        <v>0.05</v>
      </c>
      <c r="F130" s="246">
        <v>0.1</v>
      </c>
      <c r="G130" s="246">
        <v>0.01</v>
      </c>
      <c r="H130" s="246">
        <v>0.02</v>
      </c>
      <c r="I130" s="246" t="s">
        <v>7</v>
      </c>
      <c r="J130" s="246" t="s">
        <v>171</v>
      </c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x14ac:dyDescent="0.3">
      <c r="A131" s="157" t="s">
        <v>1054</v>
      </c>
      <c r="B131" s="246"/>
      <c r="C131" s="246">
        <v>5593.4560336653958</v>
      </c>
      <c r="D131" s="246">
        <v>17650.889832141809</v>
      </c>
      <c r="E131" s="246">
        <v>5593.4560336653958</v>
      </c>
      <c r="F131" s="246">
        <v>17650.889832141809</v>
      </c>
      <c r="G131" s="246">
        <v>5593.4560336653958</v>
      </c>
      <c r="H131" s="246">
        <v>17650.889832141809</v>
      </c>
      <c r="I131" s="246" t="s">
        <v>157</v>
      </c>
      <c r="J131" s="246" t="s">
        <v>382</v>
      </c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 x14ac:dyDescent="0.3">
      <c r="A132" s="157" t="s">
        <v>1055</v>
      </c>
      <c r="B132" s="246"/>
      <c r="C132" s="246">
        <v>0.05</v>
      </c>
      <c r="D132" s="246">
        <v>0.05</v>
      </c>
      <c r="E132" s="246">
        <v>0.1</v>
      </c>
      <c r="F132" s="246">
        <v>0.1</v>
      </c>
      <c r="G132" s="246">
        <v>0.02</v>
      </c>
      <c r="H132" s="246">
        <v>0.02</v>
      </c>
      <c r="I132" s="246" t="s">
        <v>7</v>
      </c>
      <c r="J132" s="246" t="s">
        <v>171</v>
      </c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 x14ac:dyDescent="0.3">
      <c r="A133" s="157" t="s">
        <v>504</v>
      </c>
      <c r="B133" s="246"/>
      <c r="C133" s="246">
        <v>20</v>
      </c>
      <c r="D133" s="246">
        <v>20</v>
      </c>
      <c r="E133" s="246">
        <v>20</v>
      </c>
      <c r="F133" s="246">
        <v>20</v>
      </c>
      <c r="G133" s="246">
        <v>20</v>
      </c>
      <c r="H133" s="246">
        <v>20</v>
      </c>
      <c r="I133" s="246" t="s">
        <v>505</v>
      </c>
      <c r="J133" s="246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 x14ac:dyDescent="0.3">
      <c r="A134" s="157" t="s">
        <v>156</v>
      </c>
      <c r="B134" s="246"/>
      <c r="C134" s="246">
        <v>2472.7528016832698</v>
      </c>
      <c r="D134" s="246">
        <v>6365.2444916070908</v>
      </c>
      <c r="E134" s="246">
        <v>6042.0456033665405</v>
      </c>
      <c r="F134" s="246">
        <v>12730.488983214182</v>
      </c>
      <c r="G134" s="246">
        <v>1208.4091206733078</v>
      </c>
      <c r="H134" s="246">
        <v>2546.0977966428363</v>
      </c>
      <c r="I134" s="246" t="s">
        <v>157</v>
      </c>
      <c r="J134" s="246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 x14ac:dyDescent="0.3">
      <c r="A135" s="157" t="s">
        <v>283</v>
      </c>
      <c r="B135" s="246"/>
      <c r="C135" s="246">
        <v>49455.056033665394</v>
      </c>
      <c r="D135" s="246">
        <v>127304.88983214181</v>
      </c>
      <c r="E135" s="246">
        <v>120840.91206733081</v>
      </c>
      <c r="F135" s="246">
        <v>254609.77966428362</v>
      </c>
      <c r="G135" s="246">
        <v>24168.182413466158</v>
      </c>
      <c r="H135" s="246">
        <v>50921.955932856727</v>
      </c>
      <c r="I135" s="246" t="s">
        <v>102</v>
      </c>
      <c r="J135" s="246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 x14ac:dyDescent="0.3">
      <c r="A136" s="157" t="s">
        <v>506</v>
      </c>
      <c r="B136" s="246"/>
      <c r="C136" s="246">
        <v>40</v>
      </c>
      <c r="D136" s="246">
        <v>40</v>
      </c>
      <c r="E136" s="246">
        <v>40</v>
      </c>
      <c r="F136" s="246">
        <v>40</v>
      </c>
      <c r="G136" s="246">
        <v>40</v>
      </c>
      <c r="H136" s="246">
        <v>40</v>
      </c>
      <c r="I136" s="246" t="s">
        <v>347</v>
      </c>
      <c r="J136" s="246" t="s">
        <v>507</v>
      </c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x14ac:dyDescent="0.3">
      <c r="A137" s="157" t="s">
        <v>1058</v>
      </c>
      <c r="B137" s="246"/>
      <c r="C137" s="246">
        <v>500</v>
      </c>
      <c r="D137" s="246">
        <v>500</v>
      </c>
      <c r="E137" s="246">
        <v>500</v>
      </c>
      <c r="F137" s="246">
        <v>500</v>
      </c>
      <c r="G137" s="246">
        <v>500</v>
      </c>
      <c r="H137" s="246">
        <v>500</v>
      </c>
      <c r="I137" s="246" t="s">
        <v>366</v>
      </c>
      <c r="J137" s="246" t="s">
        <v>171</v>
      </c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x14ac:dyDescent="0.3">
      <c r="A138" s="157" t="s">
        <v>1056</v>
      </c>
      <c r="B138" s="246">
        <v>0</v>
      </c>
      <c r="C138" s="246">
        <v>110612018.82722539</v>
      </c>
      <c r="D138" s="246">
        <v>284732280.18031359</v>
      </c>
      <c r="E138" s="246">
        <v>270274837.65445077</v>
      </c>
      <c r="F138" s="246">
        <v>569464560.36062717</v>
      </c>
      <c r="G138" s="246">
        <v>54054967.530890152</v>
      </c>
      <c r="H138" s="246">
        <v>113892912.07212543</v>
      </c>
      <c r="I138" s="246" t="s">
        <v>109</v>
      </c>
      <c r="J138" s="246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 x14ac:dyDescent="0.3">
      <c r="A139" s="157" t="s">
        <v>818</v>
      </c>
      <c r="B139" s="248">
        <v>0.55000000000000004</v>
      </c>
      <c r="C139" s="248">
        <v>0.55000000000000004</v>
      </c>
      <c r="D139" s="248">
        <v>0.55000000000000004</v>
      </c>
      <c r="E139" s="248">
        <v>0.55000000000000004</v>
      </c>
      <c r="F139" s="248">
        <v>0.55000000000000004</v>
      </c>
      <c r="G139" s="248">
        <v>0.55000000000000004</v>
      </c>
      <c r="H139" s="248">
        <v>0.55000000000000004</v>
      </c>
      <c r="I139" s="246" t="s">
        <v>7</v>
      </c>
      <c r="J139" s="246" t="s">
        <v>819</v>
      </c>
      <c r="L139" s="11"/>
      <c r="M139" s="11"/>
      <c r="N139" s="14"/>
      <c r="O139" s="14"/>
      <c r="P139" s="14"/>
      <c r="Q139" s="11"/>
      <c r="R139" s="14"/>
      <c r="S139" s="14"/>
      <c r="T139" s="11"/>
      <c r="U139" s="14"/>
      <c r="V139" s="14"/>
      <c r="W139" s="11"/>
    </row>
    <row r="140" spans="1:23" x14ac:dyDescent="0.3">
      <c r="A140" s="157" t="s">
        <v>471</v>
      </c>
      <c r="B140" s="248">
        <v>0.6</v>
      </c>
      <c r="C140" s="248">
        <v>0.6</v>
      </c>
      <c r="D140" s="248">
        <v>0.6</v>
      </c>
      <c r="E140" s="248">
        <v>0.6</v>
      </c>
      <c r="F140" s="248">
        <v>0.6</v>
      </c>
      <c r="G140" s="248">
        <v>0.6</v>
      </c>
      <c r="H140" s="248">
        <v>0.6</v>
      </c>
      <c r="I140" s="246" t="s">
        <v>7</v>
      </c>
      <c r="J140" s="246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 x14ac:dyDescent="0.3">
      <c r="A141" s="157" t="s">
        <v>170</v>
      </c>
      <c r="B141" s="248">
        <v>0.2</v>
      </c>
      <c r="C141" s="248">
        <v>0.2</v>
      </c>
      <c r="D141" s="248">
        <v>0.2</v>
      </c>
      <c r="E141" s="248">
        <v>0.2</v>
      </c>
      <c r="F141" s="248">
        <v>0.2</v>
      </c>
      <c r="G141" s="248">
        <v>0.2</v>
      </c>
      <c r="H141" s="248">
        <v>0.2</v>
      </c>
      <c r="I141" s="246" t="s">
        <v>7</v>
      </c>
      <c r="J141" s="246"/>
      <c r="L141" s="11"/>
      <c r="M141" s="11"/>
      <c r="N141" s="14"/>
      <c r="O141" s="14"/>
      <c r="P141" s="14"/>
      <c r="Q141" s="11"/>
      <c r="R141" s="14"/>
      <c r="S141" s="14"/>
      <c r="T141" s="11"/>
      <c r="U141" s="14"/>
      <c r="V141" s="14"/>
      <c r="W141" s="11"/>
    </row>
    <row r="142" spans="1:23" x14ac:dyDescent="0.3">
      <c r="A142" s="157" t="s">
        <v>117</v>
      </c>
      <c r="B142" s="248">
        <v>0.7</v>
      </c>
      <c r="C142" s="248">
        <v>0.7</v>
      </c>
      <c r="D142" s="248">
        <v>0.7</v>
      </c>
      <c r="E142" s="248">
        <v>0.7</v>
      </c>
      <c r="F142" s="248">
        <v>0.7</v>
      </c>
      <c r="G142" s="248">
        <v>0.7</v>
      </c>
      <c r="H142" s="248">
        <v>0.7</v>
      </c>
      <c r="I142" s="246" t="s">
        <v>7</v>
      </c>
      <c r="J142" s="246"/>
      <c r="L142" s="11"/>
      <c r="M142" s="11"/>
      <c r="N142" s="14"/>
      <c r="O142" s="14"/>
      <c r="P142" s="14"/>
      <c r="Q142" s="11"/>
      <c r="R142" s="14"/>
      <c r="S142" s="14"/>
      <c r="T142" s="11"/>
      <c r="U142" s="14"/>
      <c r="V142" s="14"/>
      <c r="W142" s="11"/>
    </row>
    <row r="143" spans="1:23" x14ac:dyDescent="0.3">
      <c r="A143" s="157" t="s">
        <v>472</v>
      </c>
      <c r="B143" s="246">
        <v>20</v>
      </c>
      <c r="C143" s="246">
        <v>20</v>
      </c>
      <c r="D143" s="246">
        <v>20</v>
      </c>
      <c r="E143" s="246">
        <v>20</v>
      </c>
      <c r="F143" s="246">
        <v>20</v>
      </c>
      <c r="G143" s="246">
        <v>20</v>
      </c>
      <c r="H143" s="246">
        <v>20</v>
      </c>
      <c r="I143" s="246" t="s">
        <v>173</v>
      </c>
      <c r="J143" s="246" t="s">
        <v>508</v>
      </c>
      <c r="L143" s="11"/>
      <c r="M143" s="11"/>
      <c r="N143" s="14"/>
      <c r="O143" s="14"/>
      <c r="P143" s="14"/>
      <c r="Q143" s="11"/>
      <c r="R143" s="14"/>
      <c r="S143" s="14"/>
      <c r="T143" s="11"/>
      <c r="U143" s="14"/>
      <c r="V143" s="14"/>
      <c r="W143" s="11"/>
    </row>
    <row r="144" spans="1:23" x14ac:dyDescent="0.3">
      <c r="A144" s="157" t="s">
        <v>194</v>
      </c>
      <c r="B144" s="246">
        <v>2</v>
      </c>
      <c r="C144" s="246">
        <v>2</v>
      </c>
      <c r="D144" s="246">
        <v>2</v>
      </c>
      <c r="E144" s="246">
        <v>2</v>
      </c>
      <c r="F144" s="246">
        <v>2</v>
      </c>
      <c r="G144" s="246">
        <v>2</v>
      </c>
      <c r="H144" s="246">
        <v>2</v>
      </c>
      <c r="I144" s="246" t="s">
        <v>17</v>
      </c>
      <c r="J144" s="246" t="s">
        <v>171</v>
      </c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 x14ac:dyDescent="0.3">
      <c r="A145" s="157" t="s">
        <v>222</v>
      </c>
      <c r="B145" s="248">
        <v>0.9</v>
      </c>
      <c r="C145" s="248">
        <v>0.9</v>
      </c>
      <c r="D145" s="248">
        <v>0.9</v>
      </c>
      <c r="E145" s="248">
        <v>0.9</v>
      </c>
      <c r="F145" s="248">
        <v>0.9</v>
      </c>
      <c r="G145" s="248">
        <v>0.9</v>
      </c>
      <c r="H145" s="248">
        <v>0.9</v>
      </c>
      <c r="I145" s="246" t="s">
        <v>7</v>
      </c>
      <c r="J145" s="246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:23" x14ac:dyDescent="0.3">
      <c r="A146" s="157" t="s">
        <v>176</v>
      </c>
      <c r="B146" s="248">
        <v>0.9</v>
      </c>
      <c r="C146" s="248">
        <v>0.9</v>
      </c>
      <c r="D146" s="248">
        <v>0.9</v>
      </c>
      <c r="E146" s="248">
        <v>0.9</v>
      </c>
      <c r="F146" s="248">
        <v>0.9</v>
      </c>
      <c r="G146" s="248">
        <v>0.9</v>
      </c>
      <c r="H146" s="248">
        <v>0.9</v>
      </c>
      <c r="I146" s="246" t="s">
        <v>7</v>
      </c>
      <c r="J146" s="246"/>
      <c r="L146" s="11"/>
      <c r="M146" s="11"/>
      <c r="N146" s="14"/>
      <c r="O146" s="14"/>
      <c r="P146" s="14"/>
      <c r="Q146" s="11"/>
      <c r="R146" s="14"/>
      <c r="S146" s="14"/>
      <c r="T146" s="11"/>
      <c r="U146" s="14"/>
      <c r="V146" s="14"/>
      <c r="W146" s="11"/>
    </row>
    <row r="147" spans="1:23" x14ac:dyDescent="0.3">
      <c r="A147" s="157" t="s">
        <v>509</v>
      </c>
      <c r="B147" s="248">
        <v>0.3</v>
      </c>
      <c r="C147" s="248">
        <v>0.3</v>
      </c>
      <c r="D147" s="248">
        <v>0.3</v>
      </c>
      <c r="E147" s="248">
        <v>0.3</v>
      </c>
      <c r="F147" s="248">
        <v>0.3</v>
      </c>
      <c r="G147" s="248">
        <v>0.3</v>
      </c>
      <c r="H147" s="248">
        <v>0.3</v>
      </c>
      <c r="I147" s="246" t="s">
        <v>7</v>
      </c>
      <c r="J147" s="246"/>
      <c r="L147" s="11"/>
      <c r="M147" s="11"/>
      <c r="N147" s="14"/>
      <c r="O147" s="14"/>
      <c r="P147" s="14"/>
      <c r="Q147" s="11"/>
      <c r="R147" s="14"/>
      <c r="S147" s="14"/>
      <c r="T147" s="11"/>
      <c r="U147" s="14"/>
      <c r="V147" s="14"/>
      <c r="W147" s="11"/>
    </row>
    <row r="148" spans="1:23" x14ac:dyDescent="0.3">
      <c r="A148" s="157" t="s">
        <v>510</v>
      </c>
      <c r="B148" s="248">
        <v>0.3</v>
      </c>
      <c r="C148" s="248">
        <v>0.3</v>
      </c>
      <c r="D148" s="248">
        <v>0.3</v>
      </c>
      <c r="E148" s="248">
        <v>0.3</v>
      </c>
      <c r="F148" s="248">
        <v>0.3</v>
      </c>
      <c r="G148" s="248">
        <v>0.3</v>
      </c>
      <c r="H148" s="248">
        <v>0.3</v>
      </c>
      <c r="I148" s="246" t="s">
        <v>7</v>
      </c>
      <c r="J148" s="246"/>
      <c r="L148" s="11"/>
      <c r="M148" s="11"/>
      <c r="N148" s="14"/>
      <c r="O148" s="14"/>
      <c r="P148" s="14"/>
      <c r="Q148" s="11"/>
      <c r="R148" s="14"/>
      <c r="S148" s="14"/>
      <c r="T148" s="11"/>
      <c r="U148" s="14"/>
      <c r="V148" s="14"/>
      <c r="W148" s="11"/>
    </row>
    <row r="149" spans="1:23" x14ac:dyDescent="0.3">
      <c r="A149" s="157" t="s">
        <v>511</v>
      </c>
      <c r="B149" s="248">
        <v>0.4</v>
      </c>
      <c r="C149" s="248">
        <v>0.4</v>
      </c>
      <c r="D149" s="248">
        <v>0.4</v>
      </c>
      <c r="E149" s="248">
        <v>0.4</v>
      </c>
      <c r="F149" s="248">
        <v>0.4</v>
      </c>
      <c r="G149" s="248">
        <v>0.4</v>
      </c>
      <c r="H149" s="248">
        <v>0.4</v>
      </c>
      <c r="I149" s="246" t="s">
        <v>7</v>
      </c>
      <c r="J149" s="246"/>
      <c r="L149" s="11"/>
      <c r="M149" s="11"/>
      <c r="N149" s="14"/>
      <c r="O149" s="14"/>
      <c r="P149" s="14"/>
      <c r="Q149" s="11"/>
      <c r="R149" s="14"/>
      <c r="S149" s="14"/>
      <c r="T149" s="11"/>
      <c r="U149" s="14"/>
      <c r="V149" s="14"/>
      <c r="W149" s="11"/>
    </row>
    <row r="150" spans="1:23" x14ac:dyDescent="0.3">
      <c r="A150" s="157" t="s">
        <v>242</v>
      </c>
      <c r="B150" s="248">
        <v>0.85</v>
      </c>
      <c r="C150" s="248">
        <v>0.85</v>
      </c>
      <c r="D150" s="248">
        <v>0.85</v>
      </c>
      <c r="E150" s="248">
        <v>0.85</v>
      </c>
      <c r="F150" s="248">
        <v>0.85</v>
      </c>
      <c r="G150" s="248">
        <v>0.85</v>
      </c>
      <c r="H150" s="248">
        <v>0.85</v>
      </c>
      <c r="I150" s="246" t="s">
        <v>7</v>
      </c>
      <c r="J150" s="246"/>
      <c r="L150" s="11"/>
      <c r="M150" s="11"/>
      <c r="N150" s="14"/>
      <c r="O150" s="14"/>
      <c r="P150" s="14"/>
      <c r="Q150" s="11"/>
      <c r="R150" s="14"/>
      <c r="S150" s="14"/>
      <c r="T150" s="11"/>
      <c r="U150" s="14"/>
      <c r="V150" s="14"/>
      <c r="W150" s="11"/>
    </row>
    <row r="151" spans="1:23" ht="15" thickBot="1" x14ac:dyDescent="0.35">
      <c r="L151" s="11"/>
      <c r="M151" s="11"/>
      <c r="N151" s="14"/>
      <c r="O151" s="14"/>
      <c r="P151" s="14"/>
      <c r="Q151" s="11"/>
      <c r="R151" s="14"/>
      <c r="S151" s="14"/>
      <c r="T151" s="11"/>
      <c r="U151" s="14"/>
      <c r="V151" s="14"/>
      <c r="W151" s="11"/>
    </row>
    <row r="152" spans="1:23" ht="15" thickBot="1" x14ac:dyDescent="0.35">
      <c r="A152" s="166" t="s">
        <v>991</v>
      </c>
      <c r="B152" s="21" t="s">
        <v>0</v>
      </c>
      <c r="C152" s="444" t="s">
        <v>1</v>
      </c>
      <c r="D152" s="445"/>
      <c r="E152" s="446" t="s">
        <v>153</v>
      </c>
      <c r="F152" s="447"/>
      <c r="G152" s="448" t="s">
        <v>2</v>
      </c>
      <c r="H152" s="448"/>
      <c r="I152" s="80"/>
      <c r="J152" s="81"/>
    </row>
    <row r="153" spans="1:23" x14ac:dyDescent="0.3">
      <c r="A153" s="159"/>
      <c r="B153" s="100">
        <v>2015</v>
      </c>
      <c r="C153" s="101">
        <v>2020</v>
      </c>
      <c r="D153" s="101">
        <v>2030</v>
      </c>
      <c r="E153" s="102">
        <v>2020</v>
      </c>
      <c r="F153" s="102">
        <v>2030</v>
      </c>
      <c r="G153" s="103">
        <v>2020</v>
      </c>
      <c r="H153" s="103">
        <v>2030</v>
      </c>
      <c r="I153" s="104" t="s">
        <v>3</v>
      </c>
      <c r="J153" s="105" t="s">
        <v>4</v>
      </c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x14ac:dyDescent="0.3">
      <c r="A154" s="157" t="s">
        <v>156</v>
      </c>
      <c r="B154" s="246">
        <v>0</v>
      </c>
      <c r="C154" s="246">
        <v>2</v>
      </c>
      <c r="D154" s="246">
        <v>6</v>
      </c>
      <c r="E154" s="246">
        <v>10</v>
      </c>
      <c r="F154" s="246">
        <v>100</v>
      </c>
      <c r="G154" s="246">
        <v>1</v>
      </c>
      <c r="H154" s="246">
        <v>3</v>
      </c>
      <c r="I154" s="246" t="s">
        <v>157</v>
      </c>
      <c r="J154" s="246" t="s">
        <v>512</v>
      </c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x14ac:dyDescent="0.3">
      <c r="A155" s="157" t="s">
        <v>513</v>
      </c>
      <c r="B155" s="246"/>
      <c r="C155" s="246">
        <v>5000</v>
      </c>
      <c r="D155" s="246">
        <v>5000</v>
      </c>
      <c r="E155" s="246">
        <v>5000</v>
      </c>
      <c r="F155" s="246">
        <v>10000</v>
      </c>
      <c r="G155" s="246">
        <v>5000</v>
      </c>
      <c r="H155" s="246">
        <v>5000</v>
      </c>
      <c r="I155" s="246" t="s">
        <v>347</v>
      </c>
      <c r="J155" s="246" t="s">
        <v>171</v>
      </c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x14ac:dyDescent="0.3">
      <c r="A156" s="157" t="s">
        <v>514</v>
      </c>
      <c r="B156" s="249">
        <v>0.5</v>
      </c>
      <c r="C156" s="249">
        <v>0.5</v>
      </c>
      <c r="D156" s="249">
        <v>0.5</v>
      </c>
      <c r="E156" s="249">
        <v>0.5</v>
      </c>
      <c r="F156" s="249">
        <v>0.5</v>
      </c>
      <c r="G156" s="249">
        <v>0.5</v>
      </c>
      <c r="H156" s="249">
        <v>0.5</v>
      </c>
      <c r="I156" s="246" t="s">
        <v>515</v>
      </c>
      <c r="J156" s="246" t="s">
        <v>171</v>
      </c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 x14ac:dyDescent="0.3">
      <c r="A157" s="157" t="s">
        <v>487</v>
      </c>
      <c r="B157" s="246"/>
      <c r="C157" s="249">
        <v>2.5</v>
      </c>
      <c r="D157" s="249">
        <v>2.5</v>
      </c>
      <c r="E157" s="249">
        <v>2.5</v>
      </c>
      <c r="F157" s="249">
        <v>5</v>
      </c>
      <c r="G157" s="249">
        <v>2.5</v>
      </c>
      <c r="H157" s="249">
        <v>2.5</v>
      </c>
      <c r="I157" s="246" t="s">
        <v>159</v>
      </c>
      <c r="J157" s="249"/>
      <c r="L157" s="11"/>
      <c r="M157" s="11"/>
      <c r="N157" s="156"/>
      <c r="O157" s="156"/>
      <c r="P157" s="156"/>
      <c r="Q157" s="11"/>
      <c r="R157" s="156"/>
      <c r="S157" s="156"/>
      <c r="T157" s="11"/>
      <c r="U157" s="156"/>
      <c r="V157" s="156"/>
      <c r="W157" s="11"/>
    </row>
    <row r="158" spans="1:23" x14ac:dyDescent="0.3">
      <c r="A158" s="157" t="s">
        <v>160</v>
      </c>
      <c r="B158" s="246">
        <v>1000</v>
      </c>
      <c r="C158" s="246">
        <v>1000</v>
      </c>
      <c r="D158" s="246">
        <v>1000</v>
      </c>
      <c r="E158" s="246">
        <v>1000</v>
      </c>
      <c r="F158" s="246">
        <v>1000</v>
      </c>
      <c r="G158" s="246">
        <v>1000</v>
      </c>
      <c r="H158" s="246">
        <v>1000</v>
      </c>
      <c r="I158" s="246" t="s">
        <v>161</v>
      </c>
      <c r="J158" s="246" t="s">
        <v>171</v>
      </c>
      <c r="L158" s="11"/>
      <c r="M158" s="11"/>
      <c r="N158" s="11"/>
      <c r="O158" s="156"/>
      <c r="P158" s="156"/>
      <c r="Q158" s="156"/>
      <c r="R158" s="156"/>
      <c r="S158" s="156"/>
      <c r="T158" s="156"/>
      <c r="U158" s="156"/>
      <c r="V158" s="156"/>
      <c r="W158" s="11"/>
    </row>
    <row r="159" spans="1:23" x14ac:dyDescent="0.3">
      <c r="A159" s="157" t="s">
        <v>283</v>
      </c>
      <c r="B159" s="246">
        <v>0</v>
      </c>
      <c r="C159" s="246">
        <v>5000</v>
      </c>
      <c r="D159" s="246">
        <v>15000</v>
      </c>
      <c r="E159" s="246">
        <v>25000</v>
      </c>
      <c r="F159" s="246">
        <v>500000</v>
      </c>
      <c r="G159" s="246">
        <v>2500</v>
      </c>
      <c r="H159" s="246">
        <v>7500</v>
      </c>
      <c r="I159" s="246" t="s">
        <v>102</v>
      </c>
      <c r="J159" s="246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1:23" x14ac:dyDescent="0.3">
      <c r="A160" s="157" t="s">
        <v>168</v>
      </c>
      <c r="B160" s="246">
        <v>300</v>
      </c>
      <c r="C160" s="246">
        <v>300</v>
      </c>
      <c r="D160" s="246">
        <v>300</v>
      </c>
      <c r="E160" s="246">
        <v>300</v>
      </c>
      <c r="F160" s="246">
        <v>300</v>
      </c>
      <c r="G160" s="246">
        <v>300</v>
      </c>
      <c r="H160" s="246">
        <v>300</v>
      </c>
      <c r="I160" s="246" t="s">
        <v>366</v>
      </c>
      <c r="J160" s="246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1:23" x14ac:dyDescent="0.3">
      <c r="A161" s="157" t="s">
        <v>168</v>
      </c>
      <c r="B161" s="246">
        <v>0</v>
      </c>
      <c r="C161" s="246">
        <v>3000000</v>
      </c>
      <c r="D161" s="246">
        <v>9000000</v>
      </c>
      <c r="E161" s="246">
        <v>15000000</v>
      </c>
      <c r="F161" s="246">
        <v>300000000</v>
      </c>
      <c r="G161" s="246">
        <v>1500000</v>
      </c>
      <c r="H161" s="246">
        <v>4500000</v>
      </c>
      <c r="I161" s="246" t="s">
        <v>109</v>
      </c>
      <c r="J161" s="246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1:23" x14ac:dyDescent="0.3">
      <c r="A162" s="157" t="s">
        <v>818</v>
      </c>
      <c r="B162" s="248">
        <v>0.55000000000000004</v>
      </c>
      <c r="C162" s="248">
        <v>0.55000000000000004</v>
      </c>
      <c r="D162" s="248">
        <v>0.55000000000000004</v>
      </c>
      <c r="E162" s="248">
        <v>0.55000000000000004</v>
      </c>
      <c r="F162" s="248">
        <v>0.55000000000000004</v>
      </c>
      <c r="G162" s="248">
        <v>0.55000000000000004</v>
      </c>
      <c r="H162" s="248">
        <v>0.55000000000000004</v>
      </c>
      <c r="I162" s="246" t="s">
        <v>7</v>
      </c>
      <c r="J162" s="246" t="s">
        <v>819</v>
      </c>
      <c r="L162" s="11"/>
      <c r="M162" s="11"/>
      <c r="N162" s="14"/>
      <c r="O162" s="14"/>
      <c r="P162" s="14"/>
      <c r="Q162" s="11"/>
      <c r="R162" s="14"/>
      <c r="S162" s="14"/>
      <c r="T162" s="11"/>
      <c r="U162" s="14"/>
      <c r="V162" s="14"/>
      <c r="W162" s="11"/>
    </row>
    <row r="163" spans="1:23" x14ac:dyDescent="0.3">
      <c r="A163" s="157" t="s">
        <v>484</v>
      </c>
      <c r="B163" s="248">
        <v>0.6</v>
      </c>
      <c r="C163" s="248">
        <v>0.6</v>
      </c>
      <c r="D163" s="248">
        <v>0.6</v>
      </c>
      <c r="E163" s="248">
        <v>0.6</v>
      </c>
      <c r="F163" s="248">
        <v>0.6</v>
      </c>
      <c r="G163" s="248">
        <v>0.6</v>
      </c>
      <c r="H163" s="248">
        <v>0.6</v>
      </c>
      <c r="I163" s="246"/>
      <c r="J163" s="246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:23" x14ac:dyDescent="0.3">
      <c r="A164" s="157" t="s">
        <v>170</v>
      </c>
      <c r="B164" s="248">
        <v>0.15</v>
      </c>
      <c r="C164" s="248">
        <v>0.15</v>
      </c>
      <c r="D164" s="248">
        <v>0.15</v>
      </c>
      <c r="E164" s="248">
        <v>0.15</v>
      </c>
      <c r="F164" s="248">
        <v>0.15</v>
      </c>
      <c r="G164" s="248">
        <v>0.15</v>
      </c>
      <c r="H164" s="248">
        <v>0.15</v>
      </c>
      <c r="I164" s="246" t="s">
        <v>7</v>
      </c>
      <c r="J164" s="246"/>
      <c r="L164" s="11"/>
      <c r="M164" s="11"/>
      <c r="N164" s="14"/>
      <c r="O164" s="14"/>
      <c r="P164" s="14"/>
      <c r="Q164" s="11"/>
      <c r="R164" s="14"/>
      <c r="S164" s="14"/>
      <c r="T164" s="11"/>
      <c r="U164" s="14"/>
      <c r="V164" s="14"/>
      <c r="W164" s="11"/>
    </row>
    <row r="165" spans="1:23" x14ac:dyDescent="0.3">
      <c r="A165" s="157" t="s">
        <v>117</v>
      </c>
      <c r="B165" s="248">
        <v>0.7</v>
      </c>
      <c r="C165" s="248">
        <v>0.7</v>
      </c>
      <c r="D165" s="248">
        <v>0.7</v>
      </c>
      <c r="E165" s="248">
        <v>0.7</v>
      </c>
      <c r="F165" s="248">
        <v>0.7</v>
      </c>
      <c r="G165" s="248">
        <v>0.7</v>
      </c>
      <c r="H165" s="248">
        <v>0.7</v>
      </c>
      <c r="I165" s="246" t="s">
        <v>7</v>
      </c>
      <c r="J165" s="246"/>
      <c r="L165" s="11"/>
      <c r="M165" s="11"/>
      <c r="N165" s="14"/>
      <c r="O165" s="14"/>
      <c r="P165" s="14"/>
      <c r="Q165" s="11"/>
      <c r="R165" s="14"/>
      <c r="S165" s="14"/>
      <c r="T165" s="11"/>
      <c r="U165" s="14"/>
      <c r="V165" s="14"/>
      <c r="W165" s="11"/>
    </row>
    <row r="166" spans="1:23" x14ac:dyDescent="0.3">
      <c r="A166" s="157" t="s">
        <v>472</v>
      </c>
      <c r="B166" s="246">
        <v>20</v>
      </c>
      <c r="C166" s="246">
        <v>20</v>
      </c>
      <c r="D166" s="246">
        <v>20</v>
      </c>
      <c r="E166" s="246">
        <v>20</v>
      </c>
      <c r="F166" s="246">
        <v>20</v>
      </c>
      <c r="G166" s="246">
        <v>20</v>
      </c>
      <c r="H166" s="246">
        <v>20</v>
      </c>
      <c r="I166" s="246" t="s">
        <v>173</v>
      </c>
      <c r="J166" s="246" t="s">
        <v>516</v>
      </c>
      <c r="L166" s="11"/>
      <c r="M166" s="11"/>
      <c r="N166" s="14"/>
      <c r="O166" s="14"/>
      <c r="P166" s="14"/>
      <c r="Q166" s="11"/>
      <c r="R166" s="14"/>
      <c r="S166" s="14"/>
      <c r="T166" s="11"/>
      <c r="U166" s="14"/>
      <c r="V166" s="14"/>
      <c r="W166" s="11"/>
    </row>
    <row r="167" spans="1:23" x14ac:dyDescent="0.3">
      <c r="A167" s="157" t="s">
        <v>194</v>
      </c>
      <c r="B167" s="246">
        <v>1.4</v>
      </c>
      <c r="C167" s="246">
        <v>1.4</v>
      </c>
      <c r="D167" s="246">
        <v>1.4</v>
      </c>
      <c r="E167" s="246">
        <v>1.4</v>
      </c>
      <c r="F167" s="246">
        <v>1.4</v>
      </c>
      <c r="G167" s="246">
        <v>1.4</v>
      </c>
      <c r="H167" s="246">
        <v>1.4</v>
      </c>
      <c r="I167" s="246" t="s">
        <v>17</v>
      </c>
      <c r="J167" s="246" t="s">
        <v>171</v>
      </c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1:23" x14ac:dyDescent="0.3">
      <c r="A168" s="157" t="s">
        <v>222</v>
      </c>
      <c r="B168" s="248">
        <v>0.9</v>
      </c>
      <c r="C168" s="248">
        <v>0.9</v>
      </c>
      <c r="D168" s="248">
        <v>0.9</v>
      </c>
      <c r="E168" s="248">
        <v>0.9</v>
      </c>
      <c r="F168" s="248">
        <v>0.9</v>
      </c>
      <c r="G168" s="248">
        <v>0.9</v>
      </c>
      <c r="H168" s="248">
        <v>0.9</v>
      </c>
      <c r="I168" s="246" t="s">
        <v>7</v>
      </c>
      <c r="J168" s="246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:23" x14ac:dyDescent="0.3">
      <c r="A169" s="157" t="s">
        <v>176</v>
      </c>
      <c r="B169" s="248">
        <v>0.9</v>
      </c>
      <c r="C169" s="248">
        <v>0.9</v>
      </c>
      <c r="D169" s="248">
        <v>0.9</v>
      </c>
      <c r="E169" s="248">
        <v>0.9</v>
      </c>
      <c r="F169" s="248">
        <v>0.9</v>
      </c>
      <c r="G169" s="248">
        <v>0.9</v>
      </c>
      <c r="H169" s="248">
        <v>0.9</v>
      </c>
      <c r="I169" s="246" t="s">
        <v>7</v>
      </c>
      <c r="J169" s="246"/>
      <c r="L169" s="11"/>
      <c r="M169" s="11"/>
      <c r="N169" s="14"/>
      <c r="O169" s="14"/>
      <c r="P169" s="14"/>
      <c r="Q169" s="11"/>
      <c r="R169" s="14"/>
      <c r="S169" s="14"/>
      <c r="T169" s="11"/>
      <c r="U169" s="14"/>
      <c r="V169" s="14"/>
      <c r="W169" s="11"/>
    </row>
    <row r="170" spans="1:23" x14ac:dyDescent="0.3">
      <c r="A170" s="157" t="s">
        <v>821</v>
      </c>
      <c r="B170" s="248">
        <v>0.48570309439874654</v>
      </c>
      <c r="C170" s="248">
        <v>0.48570309439874654</v>
      </c>
      <c r="D170" s="248">
        <v>0.48570309439874654</v>
      </c>
      <c r="E170" s="248">
        <v>0.48570309439874654</v>
      </c>
      <c r="F170" s="248">
        <v>0.48570309439874654</v>
      </c>
      <c r="G170" s="248">
        <v>0.48570309439874654</v>
      </c>
      <c r="H170" s="248">
        <v>0.48570309439874654</v>
      </c>
      <c r="I170" s="246"/>
      <c r="J170" s="117" t="s">
        <v>99</v>
      </c>
      <c r="L170" s="11"/>
      <c r="M170" s="11"/>
      <c r="N170" s="14"/>
      <c r="O170" s="14"/>
      <c r="P170" s="14"/>
      <c r="Q170" s="11"/>
      <c r="R170" s="14"/>
      <c r="S170" s="14"/>
      <c r="T170" s="11"/>
      <c r="U170" s="14"/>
      <c r="V170" s="14"/>
      <c r="W170" s="11"/>
    </row>
    <row r="171" spans="1:23" ht="15" thickBot="1" x14ac:dyDescent="0.35">
      <c r="L171" s="11"/>
      <c r="M171" s="11"/>
      <c r="N171" s="14"/>
      <c r="O171" s="14"/>
      <c r="P171" s="14"/>
      <c r="Q171" s="11"/>
      <c r="R171" s="14"/>
      <c r="S171" s="14"/>
      <c r="T171" s="11"/>
      <c r="U171" s="14"/>
      <c r="V171" s="14"/>
      <c r="W171" s="11"/>
    </row>
    <row r="172" spans="1:23" ht="15" thickBot="1" x14ac:dyDescent="0.35">
      <c r="A172" s="166" t="s">
        <v>992</v>
      </c>
      <c r="B172" s="21" t="s">
        <v>0</v>
      </c>
      <c r="C172" s="444" t="s">
        <v>1</v>
      </c>
      <c r="D172" s="445"/>
      <c r="E172" s="446" t="s">
        <v>153</v>
      </c>
      <c r="F172" s="447"/>
      <c r="G172" s="448" t="s">
        <v>2</v>
      </c>
      <c r="H172" s="448"/>
      <c r="I172" s="80"/>
      <c r="J172" s="81"/>
    </row>
    <row r="173" spans="1:23" x14ac:dyDescent="0.3">
      <c r="A173" s="159"/>
      <c r="B173" s="100">
        <v>2015</v>
      </c>
      <c r="C173" s="101">
        <v>2020</v>
      </c>
      <c r="D173" s="101">
        <v>2030</v>
      </c>
      <c r="E173" s="102">
        <v>2020</v>
      </c>
      <c r="F173" s="102">
        <v>2030</v>
      </c>
      <c r="G173" s="103">
        <v>2020</v>
      </c>
      <c r="H173" s="103">
        <v>2030</v>
      </c>
      <c r="I173" s="104" t="s">
        <v>3</v>
      </c>
      <c r="J173" s="105" t="s">
        <v>4</v>
      </c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:23" x14ac:dyDescent="0.3">
      <c r="A174" s="157" t="s">
        <v>156</v>
      </c>
      <c r="B174" s="246"/>
      <c r="C174" s="246">
        <v>38722.5</v>
      </c>
      <c r="D174" s="246">
        <v>112390</v>
      </c>
      <c r="E174" s="246">
        <v>77445</v>
      </c>
      <c r="F174" s="246">
        <v>224780</v>
      </c>
      <c r="G174" s="246">
        <v>15489</v>
      </c>
      <c r="H174" s="246">
        <v>44956</v>
      </c>
      <c r="I174" s="246" t="s">
        <v>157</v>
      </c>
      <c r="J174" s="246" t="s">
        <v>517</v>
      </c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x14ac:dyDescent="0.3">
      <c r="A175" s="157" t="s">
        <v>487</v>
      </c>
      <c r="B175" s="269">
        <v>8.0000000000000002E-3</v>
      </c>
      <c r="C175" s="269">
        <v>8.0000000000000002E-3</v>
      </c>
      <c r="D175" s="269">
        <v>8.0000000000000002E-3</v>
      </c>
      <c r="E175" s="269">
        <v>8.0000000000000002E-3</v>
      </c>
      <c r="F175" s="269">
        <v>8.0000000000000002E-3</v>
      </c>
      <c r="G175" s="269">
        <v>8.0000000000000002E-3</v>
      </c>
      <c r="H175" s="269">
        <v>8.0000000000000002E-3</v>
      </c>
      <c r="I175" s="246" t="s">
        <v>159</v>
      </c>
      <c r="J175" s="246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:23" x14ac:dyDescent="0.3">
      <c r="A176" s="157" t="s">
        <v>160</v>
      </c>
      <c r="B176" s="246">
        <v>2200</v>
      </c>
      <c r="C176" s="246">
        <v>2200</v>
      </c>
      <c r="D176" s="246">
        <v>2200</v>
      </c>
      <c r="E176" s="246">
        <v>2200</v>
      </c>
      <c r="F176" s="246">
        <v>2200</v>
      </c>
      <c r="G176" s="246">
        <v>2200</v>
      </c>
      <c r="H176" s="246">
        <v>2200</v>
      </c>
      <c r="I176" s="246" t="s">
        <v>161</v>
      </c>
      <c r="J176" s="246"/>
      <c r="L176" s="11"/>
      <c r="M176" s="11"/>
      <c r="N176" s="160"/>
      <c r="O176" s="160"/>
      <c r="P176" s="160"/>
      <c r="Q176" s="11"/>
      <c r="R176" s="160"/>
      <c r="S176" s="160"/>
      <c r="T176" s="11"/>
      <c r="U176" s="160"/>
      <c r="V176" s="160"/>
      <c r="W176" s="11"/>
    </row>
    <row r="177" spans="1:23" x14ac:dyDescent="0.3">
      <c r="A177" s="157" t="s">
        <v>283</v>
      </c>
      <c r="B177" s="246">
        <v>0</v>
      </c>
      <c r="C177" s="246">
        <v>681500</v>
      </c>
      <c r="D177" s="246">
        <v>1978000</v>
      </c>
      <c r="E177" s="246">
        <v>1363000</v>
      </c>
      <c r="F177" s="246">
        <v>3956000</v>
      </c>
      <c r="G177" s="246">
        <v>272600</v>
      </c>
      <c r="H177" s="246">
        <v>791200</v>
      </c>
      <c r="I177" s="246" t="s">
        <v>102</v>
      </c>
      <c r="J177" s="246" t="s">
        <v>518</v>
      </c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:23" x14ac:dyDescent="0.3">
      <c r="A178" s="157" t="s">
        <v>519</v>
      </c>
      <c r="B178" s="246">
        <v>0</v>
      </c>
      <c r="C178" s="246">
        <v>851875</v>
      </c>
      <c r="D178" s="246">
        <v>2472500</v>
      </c>
      <c r="E178" s="246">
        <v>1703750</v>
      </c>
      <c r="F178" s="246">
        <v>4945000</v>
      </c>
      <c r="G178" s="246">
        <v>340750</v>
      </c>
      <c r="H178" s="246">
        <v>989000</v>
      </c>
      <c r="I178" s="246" t="s">
        <v>102</v>
      </c>
      <c r="J178" s="246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1:23" x14ac:dyDescent="0.3">
      <c r="A179" s="157" t="s">
        <v>168</v>
      </c>
      <c r="B179" s="246">
        <v>13000</v>
      </c>
      <c r="C179" s="246">
        <v>13000</v>
      </c>
      <c r="D179" s="246">
        <v>13000</v>
      </c>
      <c r="E179" s="246">
        <v>13000</v>
      </c>
      <c r="F179" s="246">
        <v>13000</v>
      </c>
      <c r="G179" s="246">
        <v>13000</v>
      </c>
      <c r="H179" s="246">
        <v>13000</v>
      </c>
      <c r="I179" s="246" t="s">
        <v>285</v>
      </c>
      <c r="J179" s="246" t="s">
        <v>171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1:23" x14ac:dyDescent="0.3">
      <c r="A180" s="157" t="s">
        <v>168</v>
      </c>
      <c r="B180" s="246">
        <v>0</v>
      </c>
      <c r="C180" s="246">
        <v>503392500</v>
      </c>
      <c r="D180" s="246">
        <v>1461070000</v>
      </c>
      <c r="E180" s="246">
        <v>1006785000</v>
      </c>
      <c r="F180" s="246">
        <v>2922140000</v>
      </c>
      <c r="G180" s="246">
        <v>201357000</v>
      </c>
      <c r="H180" s="246">
        <v>584428000</v>
      </c>
      <c r="I180" s="246" t="s">
        <v>109</v>
      </c>
      <c r="J180" s="246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1:23" x14ac:dyDescent="0.3">
      <c r="A181" s="157" t="s">
        <v>818</v>
      </c>
      <c r="B181" s="248">
        <v>0.47</v>
      </c>
      <c r="C181" s="248">
        <v>0.47</v>
      </c>
      <c r="D181" s="248">
        <v>0.47</v>
      </c>
      <c r="E181" s="248">
        <v>0.47</v>
      </c>
      <c r="F181" s="248">
        <v>0.47</v>
      </c>
      <c r="G181" s="248">
        <v>0.47</v>
      </c>
      <c r="H181" s="248">
        <v>0.47</v>
      </c>
      <c r="I181" s="246" t="s">
        <v>7</v>
      </c>
      <c r="J181" s="246" t="s">
        <v>819</v>
      </c>
      <c r="L181" s="11"/>
      <c r="M181" s="11"/>
      <c r="N181" s="14"/>
      <c r="O181" s="14"/>
      <c r="P181" s="14"/>
      <c r="Q181" s="11"/>
      <c r="R181" s="14"/>
      <c r="S181" s="14"/>
      <c r="T181" s="11"/>
      <c r="U181" s="14"/>
      <c r="V181" s="14"/>
      <c r="W181" s="11"/>
    </row>
    <row r="182" spans="1:23" x14ac:dyDescent="0.3">
      <c r="A182" s="157" t="s">
        <v>117</v>
      </c>
      <c r="B182" s="248">
        <v>0.8</v>
      </c>
      <c r="C182" s="248">
        <v>0.8</v>
      </c>
      <c r="D182" s="248">
        <v>0.8</v>
      </c>
      <c r="E182" s="248">
        <v>0.8</v>
      </c>
      <c r="F182" s="248">
        <v>0.8</v>
      </c>
      <c r="G182" s="248">
        <v>0.8</v>
      </c>
      <c r="H182" s="248">
        <v>0.8</v>
      </c>
      <c r="I182" s="246" t="s">
        <v>7</v>
      </c>
      <c r="J182" s="246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:23" x14ac:dyDescent="0.3">
      <c r="A183" s="157" t="s">
        <v>472</v>
      </c>
      <c r="B183" s="246">
        <v>15</v>
      </c>
      <c r="C183" s="246">
        <v>15</v>
      </c>
      <c r="D183" s="246">
        <v>15</v>
      </c>
      <c r="E183" s="246">
        <v>15</v>
      </c>
      <c r="F183" s="246">
        <v>15</v>
      </c>
      <c r="G183" s="246">
        <v>15</v>
      </c>
      <c r="H183" s="246">
        <v>15</v>
      </c>
      <c r="I183" s="246" t="s">
        <v>173</v>
      </c>
      <c r="J183" s="246"/>
      <c r="L183" s="11"/>
      <c r="M183" s="11"/>
      <c r="N183" s="14"/>
      <c r="O183" s="14"/>
      <c r="P183" s="14"/>
      <c r="Q183" s="11"/>
      <c r="R183" s="14"/>
      <c r="S183" s="14"/>
      <c r="T183" s="11"/>
      <c r="U183" s="14"/>
      <c r="V183" s="14"/>
      <c r="W183" s="11"/>
    </row>
    <row r="184" spans="1:23" x14ac:dyDescent="0.3">
      <c r="A184" s="157" t="s">
        <v>471</v>
      </c>
      <c r="B184" s="248">
        <v>0.5</v>
      </c>
      <c r="C184" s="248">
        <v>0.5</v>
      </c>
      <c r="D184" s="248">
        <v>0.5</v>
      </c>
      <c r="E184" s="248">
        <v>0.5</v>
      </c>
      <c r="F184" s="248">
        <v>0.5</v>
      </c>
      <c r="G184" s="248">
        <v>0.5</v>
      </c>
      <c r="H184" s="248">
        <v>0.5</v>
      </c>
      <c r="I184" s="246" t="s">
        <v>7</v>
      </c>
      <c r="J184" s="246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:23" x14ac:dyDescent="0.3">
      <c r="A185" s="157" t="s">
        <v>170</v>
      </c>
      <c r="B185" s="248">
        <v>0.2</v>
      </c>
      <c r="C185" s="248">
        <v>0.2</v>
      </c>
      <c r="D185" s="248">
        <v>0.2</v>
      </c>
      <c r="E185" s="248">
        <v>0.2</v>
      </c>
      <c r="F185" s="248">
        <v>0.2</v>
      </c>
      <c r="G185" s="248">
        <v>0.2</v>
      </c>
      <c r="H185" s="248">
        <v>0.2</v>
      </c>
      <c r="I185" s="246" t="s">
        <v>7</v>
      </c>
      <c r="J185" s="246"/>
      <c r="L185" s="11"/>
      <c r="M185" s="11"/>
      <c r="N185" s="14"/>
      <c r="O185" s="14"/>
      <c r="P185" s="14"/>
      <c r="Q185" s="11"/>
      <c r="R185" s="14"/>
      <c r="S185" s="14"/>
      <c r="T185" s="11"/>
      <c r="U185" s="14"/>
      <c r="V185" s="14"/>
      <c r="W185" s="11"/>
    </row>
    <row r="186" spans="1:23" x14ac:dyDescent="0.3">
      <c r="A186" s="157" t="s">
        <v>194</v>
      </c>
      <c r="B186" s="246">
        <v>61.460101867572156</v>
      </c>
      <c r="C186" s="246">
        <v>61.460101867572156</v>
      </c>
      <c r="D186" s="246">
        <v>61.460101867572156</v>
      </c>
      <c r="E186" s="246">
        <v>61.460101867572156</v>
      </c>
      <c r="F186" s="246">
        <v>61.460101867572156</v>
      </c>
      <c r="G186" s="246">
        <v>61.460101867572156</v>
      </c>
      <c r="H186" s="246">
        <v>61.460101867572156</v>
      </c>
      <c r="I186" s="246" t="s">
        <v>17</v>
      </c>
      <c r="J186" s="246" t="s">
        <v>520</v>
      </c>
      <c r="L186" s="11"/>
      <c r="M186" s="11"/>
      <c r="N186" s="14"/>
      <c r="O186" s="14"/>
      <c r="P186" s="14"/>
      <c r="Q186" s="11"/>
      <c r="R186" s="14"/>
      <c r="S186" s="14"/>
      <c r="T186" s="11"/>
      <c r="U186" s="14"/>
      <c r="V186" s="14"/>
      <c r="W186" s="11"/>
    </row>
    <row r="187" spans="1:23" x14ac:dyDescent="0.3">
      <c r="A187" s="157" t="s">
        <v>222</v>
      </c>
      <c r="B187" s="248">
        <v>1</v>
      </c>
      <c r="C187" s="248">
        <v>1</v>
      </c>
      <c r="D187" s="248">
        <v>1</v>
      </c>
      <c r="E187" s="248">
        <v>1</v>
      </c>
      <c r="F187" s="248">
        <v>1</v>
      </c>
      <c r="G187" s="248">
        <v>1</v>
      </c>
      <c r="H187" s="248">
        <v>1</v>
      </c>
      <c r="I187" s="246" t="s">
        <v>7</v>
      </c>
      <c r="J187" s="246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:23" x14ac:dyDescent="0.3">
      <c r="A188" s="157" t="s">
        <v>176</v>
      </c>
      <c r="B188" s="248">
        <v>0.2</v>
      </c>
      <c r="C188" s="248">
        <v>0.2</v>
      </c>
      <c r="D188" s="248">
        <v>0.2</v>
      </c>
      <c r="E188" s="248">
        <v>0.2</v>
      </c>
      <c r="F188" s="248">
        <v>0.2</v>
      </c>
      <c r="G188" s="248">
        <v>0.2</v>
      </c>
      <c r="H188" s="248">
        <v>0.2</v>
      </c>
      <c r="I188" s="246" t="s">
        <v>7</v>
      </c>
      <c r="J188" s="246"/>
      <c r="L188" s="11"/>
      <c r="M188" s="11"/>
      <c r="N188" s="14"/>
      <c r="O188" s="14"/>
      <c r="P188" s="14"/>
      <c r="Q188" s="11"/>
      <c r="R188" s="14"/>
      <c r="S188" s="14"/>
      <c r="T188" s="11"/>
      <c r="U188" s="14"/>
      <c r="V188" s="14"/>
      <c r="W188" s="11"/>
    </row>
    <row r="189" spans="1:23" x14ac:dyDescent="0.3">
      <c r="A189" s="157" t="s">
        <v>509</v>
      </c>
      <c r="B189" s="248">
        <v>0.1</v>
      </c>
      <c r="C189" s="248">
        <v>0.1</v>
      </c>
      <c r="D189" s="248">
        <v>0.1</v>
      </c>
      <c r="E189" s="248">
        <v>0.1</v>
      </c>
      <c r="F189" s="248">
        <v>0.1</v>
      </c>
      <c r="G189" s="248">
        <v>0.1</v>
      </c>
      <c r="H189" s="248">
        <v>0.1</v>
      </c>
      <c r="I189" s="246" t="s">
        <v>7</v>
      </c>
      <c r="J189" s="246"/>
      <c r="L189" s="11"/>
      <c r="M189" s="11"/>
      <c r="N189" s="14"/>
      <c r="O189" s="14"/>
      <c r="P189" s="14"/>
      <c r="Q189" s="11"/>
      <c r="R189" s="14"/>
      <c r="S189" s="14"/>
      <c r="T189" s="11"/>
      <c r="U189" s="14"/>
      <c r="V189" s="14"/>
      <c r="W189" s="11"/>
    </row>
    <row r="190" spans="1:23" x14ac:dyDescent="0.3">
      <c r="A190" s="157" t="s">
        <v>510</v>
      </c>
      <c r="B190" s="248">
        <v>0</v>
      </c>
      <c r="C190" s="248">
        <v>0</v>
      </c>
      <c r="D190" s="248">
        <v>0</v>
      </c>
      <c r="E190" s="248">
        <v>0</v>
      </c>
      <c r="F190" s="248">
        <v>0</v>
      </c>
      <c r="G190" s="248">
        <v>0</v>
      </c>
      <c r="H190" s="248">
        <v>0</v>
      </c>
      <c r="I190" s="246" t="s">
        <v>7</v>
      </c>
      <c r="J190" s="246"/>
      <c r="L190" s="11"/>
      <c r="M190" s="11"/>
      <c r="N190" s="14"/>
      <c r="O190" s="14"/>
      <c r="P190" s="14"/>
      <c r="Q190" s="11"/>
      <c r="R190" s="14"/>
      <c r="S190" s="14"/>
      <c r="T190" s="11"/>
      <c r="U190" s="14"/>
      <c r="V190" s="14"/>
      <c r="W190" s="11"/>
    </row>
    <row r="191" spans="1:23" x14ac:dyDescent="0.3">
      <c r="A191" s="157" t="s">
        <v>511</v>
      </c>
      <c r="B191" s="248">
        <v>0.9</v>
      </c>
      <c r="C191" s="248">
        <v>0.9</v>
      </c>
      <c r="D191" s="248">
        <v>0.9</v>
      </c>
      <c r="E191" s="248">
        <v>0.9</v>
      </c>
      <c r="F191" s="248">
        <v>0.9</v>
      </c>
      <c r="G191" s="248">
        <v>0.9</v>
      </c>
      <c r="H191" s="248">
        <v>0.9</v>
      </c>
      <c r="I191" s="246" t="s">
        <v>7</v>
      </c>
      <c r="J191" s="246"/>
      <c r="L191" s="11"/>
      <c r="M191" s="11"/>
      <c r="N191" s="14"/>
      <c r="O191" s="14"/>
      <c r="P191" s="14"/>
      <c r="Q191" s="11"/>
      <c r="R191" s="14"/>
      <c r="S191" s="14"/>
      <c r="T191" s="11"/>
      <c r="U191" s="14"/>
      <c r="V191" s="14"/>
      <c r="W191" s="11"/>
    </row>
    <row r="192" spans="1:23" x14ac:dyDescent="0.3">
      <c r="A192" s="157" t="s">
        <v>242</v>
      </c>
      <c r="B192" s="248">
        <v>0.85</v>
      </c>
      <c r="C192" s="248">
        <v>0.85</v>
      </c>
      <c r="D192" s="248">
        <v>0.85</v>
      </c>
      <c r="E192" s="248">
        <v>0.85</v>
      </c>
      <c r="F192" s="248">
        <v>0.85</v>
      </c>
      <c r="G192" s="248">
        <v>0.85</v>
      </c>
      <c r="H192" s="248">
        <v>0.85</v>
      </c>
      <c r="I192" s="246" t="s">
        <v>7</v>
      </c>
      <c r="J192" s="246"/>
      <c r="L192" s="11"/>
      <c r="M192" s="11"/>
      <c r="N192" s="14"/>
      <c r="O192" s="14"/>
      <c r="P192" s="14"/>
      <c r="Q192" s="11"/>
      <c r="R192" s="14"/>
      <c r="S192" s="14"/>
      <c r="T192" s="11"/>
      <c r="U192" s="14"/>
      <c r="V192" s="14"/>
      <c r="W192" s="11"/>
    </row>
    <row r="193" spans="1:23" ht="15" thickBot="1" x14ac:dyDescent="0.35">
      <c r="L193" s="11"/>
      <c r="M193" s="11"/>
      <c r="N193" s="14"/>
      <c r="O193" s="14"/>
      <c r="P193" s="14"/>
      <c r="Q193" s="11"/>
      <c r="R193" s="14"/>
      <c r="S193" s="14"/>
      <c r="T193" s="11"/>
      <c r="U193" s="14"/>
      <c r="V193" s="14"/>
      <c r="W193" s="11"/>
    </row>
    <row r="194" spans="1:23" ht="15" thickBot="1" x14ac:dyDescent="0.35">
      <c r="A194" s="166" t="s">
        <v>993</v>
      </c>
      <c r="B194" s="21" t="s">
        <v>0</v>
      </c>
      <c r="C194" s="444" t="s">
        <v>1</v>
      </c>
      <c r="D194" s="445"/>
      <c r="E194" s="446" t="s">
        <v>153</v>
      </c>
      <c r="F194" s="447"/>
      <c r="G194" s="448" t="s">
        <v>2</v>
      </c>
      <c r="H194" s="448"/>
      <c r="I194" s="80"/>
      <c r="J194" s="81"/>
    </row>
    <row r="195" spans="1:23" x14ac:dyDescent="0.3">
      <c r="A195" s="159"/>
      <c r="B195" s="100">
        <v>2015</v>
      </c>
      <c r="C195" s="101">
        <v>2020</v>
      </c>
      <c r="D195" s="101">
        <v>2030</v>
      </c>
      <c r="E195" s="102">
        <v>2020</v>
      </c>
      <c r="F195" s="102">
        <v>2030</v>
      </c>
      <c r="G195" s="103">
        <v>2020</v>
      </c>
      <c r="H195" s="103">
        <v>2030</v>
      </c>
      <c r="I195" s="104" t="s">
        <v>3</v>
      </c>
      <c r="J195" s="105" t="s">
        <v>4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1:23" x14ac:dyDescent="0.3">
      <c r="A196" s="157" t="s">
        <v>156</v>
      </c>
      <c r="B196" s="246"/>
      <c r="C196" s="246">
        <v>15</v>
      </c>
      <c r="D196" s="246">
        <v>45</v>
      </c>
      <c r="E196" s="246">
        <v>30</v>
      </c>
      <c r="F196" s="246">
        <v>142.85714285714286</v>
      </c>
      <c r="G196" s="246">
        <v>4</v>
      </c>
      <c r="H196" s="246">
        <v>16</v>
      </c>
      <c r="I196" s="246" t="s">
        <v>157</v>
      </c>
      <c r="J196" s="246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1:23" x14ac:dyDescent="0.3">
      <c r="A197" s="157" t="s">
        <v>487</v>
      </c>
      <c r="B197" s="249">
        <v>2</v>
      </c>
      <c r="C197" s="249">
        <v>2</v>
      </c>
      <c r="D197" s="249">
        <v>2</v>
      </c>
      <c r="E197" s="249">
        <v>2</v>
      </c>
      <c r="F197" s="249">
        <v>2</v>
      </c>
      <c r="G197" s="249">
        <v>2</v>
      </c>
      <c r="H197" s="249">
        <v>2</v>
      </c>
      <c r="I197" s="246" t="s">
        <v>159</v>
      </c>
      <c r="J197" s="249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:23" x14ac:dyDescent="0.3">
      <c r="A198" s="157" t="s">
        <v>160</v>
      </c>
      <c r="B198" s="246">
        <v>3500</v>
      </c>
      <c r="C198" s="246">
        <v>3500</v>
      </c>
      <c r="D198" s="246">
        <v>3500</v>
      </c>
      <c r="E198" s="246">
        <v>3500</v>
      </c>
      <c r="F198" s="246">
        <v>3500</v>
      </c>
      <c r="G198" s="246">
        <v>3500</v>
      </c>
      <c r="H198" s="246">
        <v>3500</v>
      </c>
      <c r="I198" s="246" t="s">
        <v>161</v>
      </c>
      <c r="J198" s="246"/>
      <c r="L198" s="11"/>
      <c r="M198" s="11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</row>
    <row r="199" spans="1:23" x14ac:dyDescent="0.3">
      <c r="A199" s="157" t="s">
        <v>283</v>
      </c>
      <c r="B199" s="246">
        <v>0</v>
      </c>
      <c r="C199" s="246">
        <v>105000</v>
      </c>
      <c r="D199" s="246">
        <v>315000</v>
      </c>
      <c r="E199" s="246">
        <v>210000</v>
      </c>
      <c r="F199" s="246">
        <v>1000000</v>
      </c>
      <c r="G199" s="246">
        <v>28000</v>
      </c>
      <c r="H199" s="246">
        <v>112000</v>
      </c>
      <c r="I199" s="246" t="s">
        <v>102</v>
      </c>
      <c r="J199" s="246" t="s">
        <v>521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1:23" x14ac:dyDescent="0.3">
      <c r="A200" s="157" t="s">
        <v>519</v>
      </c>
      <c r="B200" s="246">
        <v>0</v>
      </c>
      <c r="C200" s="246">
        <v>123529.41176470589</v>
      </c>
      <c r="D200" s="246">
        <v>370588.23529411765</v>
      </c>
      <c r="E200" s="246">
        <v>247058.82352941178</v>
      </c>
      <c r="F200" s="246">
        <v>1176470.5882352942</v>
      </c>
      <c r="G200" s="246">
        <v>32941.176470588238</v>
      </c>
      <c r="H200" s="246">
        <v>131764.70588235295</v>
      </c>
      <c r="I200" s="246" t="s">
        <v>102</v>
      </c>
      <c r="J200" s="246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1:23" x14ac:dyDescent="0.3">
      <c r="A201" s="157" t="s">
        <v>168</v>
      </c>
      <c r="B201" s="246">
        <v>800000</v>
      </c>
      <c r="C201" s="246">
        <v>800000</v>
      </c>
      <c r="D201" s="246">
        <v>800000</v>
      </c>
      <c r="E201" s="246">
        <v>800000</v>
      </c>
      <c r="F201" s="246">
        <v>800000</v>
      </c>
      <c r="G201" s="246">
        <v>800000</v>
      </c>
      <c r="H201" s="246">
        <v>800000</v>
      </c>
      <c r="I201" s="246" t="s">
        <v>82</v>
      </c>
      <c r="J201" s="246" t="s">
        <v>522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:23" x14ac:dyDescent="0.3">
      <c r="A202" s="157" t="s">
        <v>168</v>
      </c>
      <c r="B202" s="246">
        <v>0</v>
      </c>
      <c r="C202" s="246">
        <v>24000000</v>
      </c>
      <c r="D202" s="246">
        <v>72000000</v>
      </c>
      <c r="E202" s="246">
        <v>48000000</v>
      </c>
      <c r="F202" s="246">
        <v>228571428.57142857</v>
      </c>
      <c r="G202" s="246">
        <v>6400000</v>
      </c>
      <c r="H202" s="246">
        <v>25600000</v>
      </c>
      <c r="I202" s="246" t="s">
        <v>109</v>
      </c>
      <c r="J202" s="246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1:23" x14ac:dyDescent="0.3">
      <c r="A203" s="157" t="s">
        <v>818</v>
      </c>
      <c r="B203" s="248">
        <v>0.47</v>
      </c>
      <c r="C203" s="248">
        <v>0.47</v>
      </c>
      <c r="D203" s="248">
        <v>0.47</v>
      </c>
      <c r="E203" s="248">
        <v>0.47</v>
      </c>
      <c r="F203" s="248">
        <v>0.47</v>
      </c>
      <c r="G203" s="248">
        <v>0.47</v>
      </c>
      <c r="H203" s="248">
        <v>0.47</v>
      </c>
      <c r="I203" s="246" t="s">
        <v>7</v>
      </c>
      <c r="J203" s="246" t="s">
        <v>819</v>
      </c>
      <c r="L203" s="11"/>
      <c r="M203" s="11"/>
      <c r="N203" s="14"/>
      <c r="O203" s="14"/>
      <c r="P203" s="14"/>
      <c r="Q203" s="11"/>
      <c r="R203" s="14"/>
      <c r="S203" s="14"/>
      <c r="T203" s="11"/>
      <c r="U203" s="14"/>
      <c r="V203" s="14"/>
      <c r="W203" s="11"/>
    </row>
    <row r="204" spans="1:23" x14ac:dyDescent="0.3">
      <c r="A204" s="157" t="s">
        <v>170</v>
      </c>
      <c r="B204" s="248">
        <v>0.1</v>
      </c>
      <c r="C204" s="248">
        <v>0.1</v>
      </c>
      <c r="D204" s="248">
        <v>0.1</v>
      </c>
      <c r="E204" s="248">
        <v>0.1</v>
      </c>
      <c r="F204" s="248">
        <v>0.1</v>
      </c>
      <c r="G204" s="248">
        <v>0.1</v>
      </c>
      <c r="H204" s="248">
        <v>0.1</v>
      </c>
      <c r="I204" s="246" t="s">
        <v>7</v>
      </c>
      <c r="J204" s="246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:23" x14ac:dyDescent="0.3">
      <c r="A205" s="157" t="s">
        <v>117</v>
      </c>
      <c r="B205" s="248">
        <v>0.9</v>
      </c>
      <c r="C205" s="248">
        <v>0.9</v>
      </c>
      <c r="D205" s="248">
        <v>0.9</v>
      </c>
      <c r="E205" s="246">
        <v>0.9</v>
      </c>
      <c r="F205" s="246">
        <v>0.9</v>
      </c>
      <c r="G205" s="246">
        <v>0.9</v>
      </c>
      <c r="H205" s="246">
        <v>0.9</v>
      </c>
      <c r="I205" s="246" t="s">
        <v>7</v>
      </c>
      <c r="J205" s="246"/>
      <c r="L205" s="11"/>
      <c r="M205" s="11"/>
      <c r="N205" s="14"/>
      <c r="O205" s="14"/>
      <c r="P205" s="14"/>
      <c r="Q205" s="11"/>
      <c r="R205" s="14"/>
      <c r="S205" s="14"/>
      <c r="T205" s="11"/>
      <c r="U205" s="14"/>
      <c r="V205" s="14"/>
      <c r="W205" s="11"/>
    </row>
    <row r="206" spans="1:23" x14ac:dyDescent="0.3">
      <c r="A206" s="157" t="s">
        <v>472</v>
      </c>
      <c r="B206" s="271">
        <v>15</v>
      </c>
      <c r="C206" s="271">
        <v>15</v>
      </c>
      <c r="D206" s="271">
        <v>15</v>
      </c>
      <c r="E206" s="248">
        <v>15</v>
      </c>
      <c r="F206" s="248">
        <v>15</v>
      </c>
      <c r="G206" s="248">
        <v>15</v>
      </c>
      <c r="H206" s="248">
        <v>15</v>
      </c>
      <c r="I206" s="246" t="s">
        <v>173</v>
      </c>
      <c r="J206" s="246"/>
      <c r="L206" s="11"/>
      <c r="M206" s="11"/>
      <c r="N206" s="14"/>
      <c r="O206" s="14"/>
      <c r="P206" s="14"/>
      <c r="Q206" s="11"/>
      <c r="R206" s="11"/>
      <c r="S206" s="11"/>
      <c r="T206" s="11"/>
      <c r="U206" s="11"/>
      <c r="V206" s="11"/>
      <c r="W206" s="11"/>
    </row>
    <row r="207" spans="1:23" x14ac:dyDescent="0.3">
      <c r="A207" s="157" t="s">
        <v>471</v>
      </c>
      <c r="B207" s="248">
        <v>0.65</v>
      </c>
      <c r="C207" s="248">
        <v>0.65</v>
      </c>
      <c r="D207" s="248">
        <v>0.65</v>
      </c>
      <c r="E207" s="248">
        <v>0.65</v>
      </c>
      <c r="F207" s="248">
        <v>0.65</v>
      </c>
      <c r="G207" s="248">
        <v>0.65</v>
      </c>
      <c r="H207" s="248">
        <v>0.65</v>
      </c>
      <c r="I207" s="246" t="s">
        <v>7</v>
      </c>
      <c r="J207" s="246"/>
      <c r="L207" s="11"/>
      <c r="M207" s="11"/>
      <c r="N207" s="13"/>
      <c r="O207" s="13"/>
      <c r="P207" s="13"/>
      <c r="Q207" s="11"/>
      <c r="R207" s="14"/>
      <c r="S207" s="14"/>
      <c r="T207" s="11"/>
      <c r="U207" s="14"/>
      <c r="V207" s="14"/>
      <c r="W207" s="11"/>
    </row>
    <row r="208" spans="1:23" x14ac:dyDescent="0.3">
      <c r="A208" s="157" t="s">
        <v>194</v>
      </c>
      <c r="B208" s="246">
        <v>50.545719136551057</v>
      </c>
      <c r="C208" s="246">
        <v>50.545719136551057</v>
      </c>
      <c r="D208" s="246">
        <v>50.545719136551057</v>
      </c>
      <c r="E208" s="246">
        <v>50.545719136551057</v>
      </c>
      <c r="F208" s="246">
        <v>50.545719136551057</v>
      </c>
      <c r="G208" s="246">
        <v>50.545719136551057</v>
      </c>
      <c r="H208" s="246">
        <v>50.545719136551057</v>
      </c>
      <c r="I208" s="246" t="s">
        <v>17</v>
      </c>
      <c r="J208" s="246" t="s">
        <v>1063</v>
      </c>
      <c r="L208" s="11"/>
      <c r="M208" s="11"/>
      <c r="N208" s="14"/>
      <c r="O208" s="14"/>
      <c r="P208" s="14"/>
      <c r="Q208" s="11"/>
      <c r="R208" s="14"/>
      <c r="S208" s="14"/>
      <c r="T208" s="11"/>
      <c r="U208" s="14"/>
      <c r="V208" s="14"/>
      <c r="W208" s="11"/>
    </row>
    <row r="209" spans="1:23" x14ac:dyDescent="0.3">
      <c r="A209" s="157" t="s">
        <v>222</v>
      </c>
      <c r="B209" s="248">
        <v>1</v>
      </c>
      <c r="C209" s="248">
        <v>1</v>
      </c>
      <c r="D209" s="248">
        <v>1</v>
      </c>
      <c r="E209" s="248">
        <v>1</v>
      </c>
      <c r="F209" s="248">
        <v>1</v>
      </c>
      <c r="G209" s="248">
        <v>1</v>
      </c>
      <c r="H209" s="248">
        <v>1</v>
      </c>
      <c r="I209" s="246" t="s">
        <v>7</v>
      </c>
      <c r="J209" s="246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:23" x14ac:dyDescent="0.3">
      <c r="A210" s="157" t="s">
        <v>176</v>
      </c>
      <c r="B210" s="248">
        <v>0.2</v>
      </c>
      <c r="C210" s="248">
        <v>0.2</v>
      </c>
      <c r="D210" s="248">
        <v>0.2</v>
      </c>
      <c r="E210" s="248">
        <v>0.2</v>
      </c>
      <c r="F210" s="248">
        <v>0.2</v>
      </c>
      <c r="G210" s="248">
        <v>0.2</v>
      </c>
      <c r="H210" s="248">
        <v>0.2</v>
      </c>
      <c r="I210" s="246" t="s">
        <v>7</v>
      </c>
      <c r="J210" s="246"/>
      <c r="L210" s="11"/>
      <c r="M210" s="11"/>
      <c r="N210" s="14"/>
      <c r="O210" s="14"/>
      <c r="P210" s="14"/>
      <c r="Q210" s="11"/>
      <c r="R210" s="14"/>
      <c r="S210" s="14"/>
      <c r="T210" s="11"/>
      <c r="U210" s="14"/>
      <c r="V210" s="14"/>
      <c r="W210" s="11"/>
    </row>
    <row r="211" spans="1:23" x14ac:dyDescent="0.3">
      <c r="A211" s="157" t="s">
        <v>509</v>
      </c>
      <c r="B211" s="248">
        <v>0</v>
      </c>
      <c r="C211" s="248">
        <v>0</v>
      </c>
      <c r="D211" s="248">
        <v>0</v>
      </c>
      <c r="E211" s="248">
        <v>0</v>
      </c>
      <c r="F211" s="248">
        <v>0</v>
      </c>
      <c r="G211" s="248">
        <v>0</v>
      </c>
      <c r="H211" s="248">
        <v>0</v>
      </c>
      <c r="I211" s="246" t="s">
        <v>7</v>
      </c>
      <c r="J211" s="246"/>
      <c r="L211" s="11"/>
      <c r="M211" s="11"/>
      <c r="N211" s="14"/>
      <c r="O211" s="14"/>
      <c r="P211" s="14"/>
      <c r="Q211" s="11"/>
      <c r="R211" s="14"/>
      <c r="S211" s="14"/>
      <c r="T211" s="11"/>
      <c r="U211" s="14"/>
      <c r="V211" s="14"/>
      <c r="W211" s="11"/>
    </row>
    <row r="212" spans="1:23" x14ac:dyDescent="0.3">
      <c r="A212" s="157" t="s">
        <v>510</v>
      </c>
      <c r="B212" s="248">
        <v>0</v>
      </c>
      <c r="C212" s="248">
        <v>0</v>
      </c>
      <c r="D212" s="248">
        <v>0</v>
      </c>
      <c r="E212" s="248">
        <v>0</v>
      </c>
      <c r="F212" s="248">
        <v>0</v>
      </c>
      <c r="G212" s="248">
        <v>0</v>
      </c>
      <c r="H212" s="248">
        <v>0</v>
      </c>
      <c r="I212" s="246" t="s">
        <v>7</v>
      </c>
      <c r="J212" s="246"/>
      <c r="L212" s="11"/>
      <c r="M212" s="11"/>
      <c r="N212" s="14"/>
      <c r="O212" s="14"/>
      <c r="P212" s="14"/>
      <c r="Q212" s="11"/>
      <c r="R212" s="14"/>
      <c r="S212" s="14"/>
      <c r="T212" s="11"/>
      <c r="U212" s="14"/>
      <c r="V212" s="14"/>
      <c r="W212" s="11"/>
    </row>
    <row r="213" spans="1:23" x14ac:dyDescent="0.3">
      <c r="A213" s="157" t="s">
        <v>511</v>
      </c>
      <c r="B213" s="248">
        <v>1</v>
      </c>
      <c r="C213" s="248">
        <v>1</v>
      </c>
      <c r="D213" s="248">
        <v>1</v>
      </c>
      <c r="E213" s="248">
        <v>1</v>
      </c>
      <c r="F213" s="248">
        <v>1</v>
      </c>
      <c r="G213" s="248">
        <v>1</v>
      </c>
      <c r="H213" s="248">
        <v>1</v>
      </c>
      <c r="I213" s="246" t="s">
        <v>7</v>
      </c>
      <c r="J213" s="246"/>
      <c r="L213" s="11"/>
      <c r="M213" s="11"/>
      <c r="N213" s="14"/>
      <c r="O213" s="14"/>
      <c r="P213" s="14"/>
      <c r="Q213" s="11"/>
      <c r="R213" s="14"/>
      <c r="S213" s="14"/>
      <c r="T213" s="11"/>
      <c r="U213" s="14"/>
      <c r="V213" s="14"/>
      <c r="W213" s="11"/>
    </row>
    <row r="214" spans="1:23" x14ac:dyDescent="0.3">
      <c r="A214" s="157" t="s">
        <v>242</v>
      </c>
      <c r="B214" s="248">
        <v>0.85</v>
      </c>
      <c r="C214" s="248">
        <v>0.85</v>
      </c>
      <c r="D214" s="248">
        <v>0.85</v>
      </c>
      <c r="E214" s="248">
        <v>0.85</v>
      </c>
      <c r="F214" s="248">
        <v>0.85</v>
      </c>
      <c r="G214" s="248">
        <v>0.85</v>
      </c>
      <c r="H214" s="248">
        <v>0.85</v>
      </c>
      <c r="I214" s="246" t="s">
        <v>7</v>
      </c>
      <c r="J214" s="246"/>
      <c r="L214" s="11"/>
      <c r="M214" s="11"/>
      <c r="N214" s="14"/>
      <c r="O214" s="14"/>
      <c r="P214" s="14"/>
      <c r="Q214" s="11"/>
      <c r="R214" s="14"/>
      <c r="S214" s="14"/>
      <c r="T214" s="11"/>
      <c r="U214" s="14"/>
      <c r="V214" s="14"/>
      <c r="W214" s="11"/>
    </row>
    <row r="215" spans="1:23" ht="15" thickBot="1" x14ac:dyDescent="0.35">
      <c r="L215" s="11"/>
      <c r="M215" s="11"/>
      <c r="N215" s="14"/>
      <c r="O215" s="14"/>
      <c r="P215" s="14"/>
      <c r="Q215" s="11"/>
      <c r="R215" s="14"/>
      <c r="S215" s="14"/>
      <c r="T215" s="11"/>
      <c r="U215" s="14"/>
      <c r="V215" s="14"/>
      <c r="W215" s="11"/>
    </row>
    <row r="216" spans="1:23" ht="15" thickBot="1" x14ac:dyDescent="0.35">
      <c r="A216" s="166" t="s">
        <v>994</v>
      </c>
      <c r="B216" s="21" t="s">
        <v>0</v>
      </c>
      <c r="C216" s="444" t="s">
        <v>1</v>
      </c>
      <c r="D216" s="445"/>
      <c r="E216" s="446" t="s">
        <v>153</v>
      </c>
      <c r="F216" s="447"/>
      <c r="G216" s="448" t="s">
        <v>2</v>
      </c>
      <c r="H216" s="448"/>
      <c r="I216" s="80"/>
      <c r="J216" s="81"/>
    </row>
    <row r="217" spans="1:23" x14ac:dyDescent="0.3">
      <c r="A217" s="159"/>
      <c r="B217" s="100">
        <v>2015</v>
      </c>
      <c r="C217" s="101">
        <v>2020</v>
      </c>
      <c r="D217" s="101">
        <v>2030</v>
      </c>
      <c r="E217" s="102">
        <v>2020</v>
      </c>
      <c r="F217" s="102">
        <v>2030</v>
      </c>
      <c r="G217" s="103">
        <v>2020</v>
      </c>
      <c r="H217" s="103">
        <v>2030</v>
      </c>
      <c r="I217" s="104" t="s">
        <v>3</v>
      </c>
      <c r="J217" s="105" t="s">
        <v>4</v>
      </c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:23" x14ac:dyDescent="0.3">
      <c r="A218" s="157" t="s">
        <v>156</v>
      </c>
      <c r="B218" s="246">
        <v>0</v>
      </c>
      <c r="C218" s="246">
        <v>2</v>
      </c>
      <c r="D218" s="246">
        <v>6</v>
      </c>
      <c r="E218" s="246">
        <v>4</v>
      </c>
      <c r="F218" s="246">
        <v>13</v>
      </c>
      <c r="G218" s="246">
        <v>0</v>
      </c>
      <c r="H218" s="246">
        <v>2</v>
      </c>
      <c r="I218" s="246" t="s">
        <v>157</v>
      </c>
      <c r="J218" s="247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:23" x14ac:dyDescent="0.3">
      <c r="A219" s="157" t="s">
        <v>523</v>
      </c>
      <c r="B219" s="246">
        <v>0</v>
      </c>
      <c r="C219" s="246">
        <v>300</v>
      </c>
      <c r="D219" s="246">
        <v>300</v>
      </c>
      <c r="E219" s="246">
        <v>300</v>
      </c>
      <c r="F219" s="246">
        <v>300</v>
      </c>
      <c r="G219" s="246">
        <v>300</v>
      </c>
      <c r="H219" s="246">
        <v>300</v>
      </c>
      <c r="I219" s="246" t="s">
        <v>159</v>
      </c>
      <c r="J219" s="247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:23" x14ac:dyDescent="0.3">
      <c r="A220" s="157" t="s">
        <v>524</v>
      </c>
      <c r="B220" s="246">
        <v>0</v>
      </c>
      <c r="C220" s="246">
        <v>100</v>
      </c>
      <c r="D220" s="246">
        <v>100</v>
      </c>
      <c r="E220" s="246">
        <v>100</v>
      </c>
      <c r="F220" s="246">
        <v>100</v>
      </c>
      <c r="G220" s="246">
        <v>100</v>
      </c>
      <c r="H220" s="246">
        <v>100</v>
      </c>
      <c r="I220" s="246" t="s">
        <v>525</v>
      </c>
      <c r="J220" s="247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:23" x14ac:dyDescent="0.3">
      <c r="A221" s="157" t="s">
        <v>526</v>
      </c>
      <c r="B221" s="246"/>
      <c r="C221" s="246">
        <v>170</v>
      </c>
      <c r="D221" s="246">
        <v>170</v>
      </c>
      <c r="E221" s="246">
        <v>170</v>
      </c>
      <c r="F221" s="246">
        <v>170</v>
      </c>
      <c r="G221" s="246">
        <v>170</v>
      </c>
      <c r="H221" s="246">
        <v>170</v>
      </c>
      <c r="I221" s="246" t="s">
        <v>527</v>
      </c>
      <c r="J221" s="247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:23" x14ac:dyDescent="0.3">
      <c r="A222" s="157" t="s">
        <v>528</v>
      </c>
      <c r="B222" s="246">
        <v>0</v>
      </c>
      <c r="C222" s="246">
        <v>6500</v>
      </c>
      <c r="D222" s="246">
        <v>6500</v>
      </c>
      <c r="E222" s="246">
        <v>6500</v>
      </c>
      <c r="F222" s="246">
        <v>6500</v>
      </c>
      <c r="G222" s="246">
        <v>6500</v>
      </c>
      <c r="H222" s="246">
        <v>6500</v>
      </c>
      <c r="I222" s="246" t="s">
        <v>161</v>
      </c>
      <c r="J222" s="247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:23" x14ac:dyDescent="0.3">
      <c r="A223" s="157" t="s">
        <v>529</v>
      </c>
      <c r="B223" s="246">
        <v>0</v>
      </c>
      <c r="C223" s="246">
        <v>2210000</v>
      </c>
      <c r="D223" s="246">
        <v>6630000</v>
      </c>
      <c r="E223" s="246">
        <v>4420000</v>
      </c>
      <c r="F223" s="246">
        <v>14365000</v>
      </c>
      <c r="G223" s="246">
        <v>0</v>
      </c>
      <c r="H223" s="246">
        <v>2210000</v>
      </c>
      <c r="I223" s="246" t="s">
        <v>102</v>
      </c>
      <c r="J223" s="247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:23" x14ac:dyDescent="0.3">
      <c r="A224" s="157" t="s">
        <v>530</v>
      </c>
      <c r="B224" s="246">
        <v>0</v>
      </c>
      <c r="C224" s="246">
        <v>1300000</v>
      </c>
      <c r="D224" s="246">
        <v>3900000</v>
      </c>
      <c r="E224" s="246">
        <v>2600000</v>
      </c>
      <c r="F224" s="246">
        <v>8450000</v>
      </c>
      <c r="G224" s="246">
        <v>0</v>
      </c>
      <c r="H224" s="246">
        <v>1300000</v>
      </c>
      <c r="I224" s="246" t="s">
        <v>102</v>
      </c>
      <c r="J224" s="247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:23" x14ac:dyDescent="0.3">
      <c r="A225" s="157" t="s">
        <v>531</v>
      </c>
      <c r="B225" s="246">
        <v>13.13</v>
      </c>
      <c r="C225" s="246">
        <v>13.13</v>
      </c>
      <c r="D225" s="246">
        <v>13.13</v>
      </c>
      <c r="E225" s="246">
        <v>13.13</v>
      </c>
      <c r="F225" s="246">
        <v>13.13</v>
      </c>
      <c r="G225" s="246">
        <v>13.13</v>
      </c>
      <c r="H225" s="246">
        <v>13.13</v>
      </c>
      <c r="I225" s="246" t="s">
        <v>17</v>
      </c>
      <c r="J225" s="247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:23" x14ac:dyDescent="0.3">
      <c r="A226" s="157" t="s">
        <v>519</v>
      </c>
      <c r="B226" s="246">
        <v>0</v>
      </c>
      <c r="C226" s="246">
        <v>3900000</v>
      </c>
      <c r="D226" s="246">
        <v>11700000</v>
      </c>
      <c r="E226" s="246">
        <v>7800000</v>
      </c>
      <c r="F226" s="246">
        <v>25350000</v>
      </c>
      <c r="G226" s="246">
        <v>0</v>
      </c>
      <c r="H226" s="246">
        <v>3900000</v>
      </c>
      <c r="I226" s="246" t="s">
        <v>102</v>
      </c>
      <c r="J226" s="247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:23" x14ac:dyDescent="0.3">
      <c r="A227" s="157" t="s">
        <v>532</v>
      </c>
      <c r="B227" s="248">
        <v>1</v>
      </c>
      <c r="C227" s="248">
        <v>1</v>
      </c>
      <c r="D227" s="248">
        <v>1</v>
      </c>
      <c r="E227" s="248">
        <v>1</v>
      </c>
      <c r="F227" s="248">
        <v>0.75</v>
      </c>
      <c r="G227" s="248">
        <v>1</v>
      </c>
      <c r="H227" s="248">
        <v>0.75</v>
      </c>
      <c r="I227" s="246" t="s">
        <v>7</v>
      </c>
      <c r="J227" s="247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:23" x14ac:dyDescent="0.3">
      <c r="A228" s="157" t="s">
        <v>168</v>
      </c>
      <c r="B228" s="246">
        <v>1900000</v>
      </c>
      <c r="C228" s="246">
        <v>1900000</v>
      </c>
      <c r="D228" s="246">
        <v>1900000</v>
      </c>
      <c r="E228" s="246">
        <v>1900000</v>
      </c>
      <c r="F228" s="246">
        <v>1900000</v>
      </c>
      <c r="G228" s="246">
        <v>1900000</v>
      </c>
      <c r="H228" s="246">
        <v>1900000</v>
      </c>
      <c r="I228" s="246" t="s">
        <v>533</v>
      </c>
      <c r="J228" s="247"/>
      <c r="L228" s="11"/>
      <c r="M228" s="11"/>
      <c r="N228" s="14"/>
      <c r="O228" s="14"/>
      <c r="P228" s="14"/>
      <c r="Q228" s="14"/>
      <c r="R228" s="14"/>
      <c r="S228" s="14"/>
      <c r="T228" s="14"/>
      <c r="U228" s="14"/>
      <c r="V228" s="14"/>
      <c r="W228" s="11"/>
    </row>
    <row r="229" spans="1:23" x14ac:dyDescent="0.3">
      <c r="A229" s="157" t="s">
        <v>168</v>
      </c>
      <c r="B229" s="246">
        <v>0</v>
      </c>
      <c r="C229" s="246">
        <v>380000000</v>
      </c>
      <c r="D229" s="246">
        <v>1140000000</v>
      </c>
      <c r="E229" s="246">
        <v>760000000</v>
      </c>
      <c r="F229" s="246">
        <v>2470000000</v>
      </c>
      <c r="G229" s="246">
        <v>0</v>
      </c>
      <c r="H229" s="246">
        <v>380000000</v>
      </c>
      <c r="I229" s="246" t="s">
        <v>109</v>
      </c>
      <c r="J229" s="247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:23" x14ac:dyDescent="0.3">
      <c r="A230" s="157" t="s">
        <v>818</v>
      </c>
      <c r="B230" s="248">
        <v>0.47</v>
      </c>
      <c r="C230" s="248">
        <v>0.47</v>
      </c>
      <c r="D230" s="248">
        <v>0.47</v>
      </c>
      <c r="E230" s="248">
        <v>0.47</v>
      </c>
      <c r="F230" s="248">
        <v>0.47</v>
      </c>
      <c r="G230" s="248">
        <v>0.47</v>
      </c>
      <c r="H230" s="248">
        <v>0.47</v>
      </c>
      <c r="I230" s="246" t="s">
        <v>7</v>
      </c>
      <c r="J230" s="246" t="s">
        <v>819</v>
      </c>
      <c r="L230" s="11"/>
      <c r="M230" s="11"/>
      <c r="N230" s="14"/>
      <c r="O230" s="14"/>
      <c r="P230" s="14"/>
      <c r="Q230" s="11"/>
      <c r="R230" s="14"/>
      <c r="S230" s="14"/>
      <c r="T230" s="11"/>
      <c r="U230" s="14"/>
      <c r="V230" s="14"/>
      <c r="W230" s="11"/>
    </row>
    <row r="231" spans="1:23" x14ac:dyDescent="0.3">
      <c r="A231" s="157" t="s">
        <v>534</v>
      </c>
      <c r="B231" s="248">
        <v>0.8</v>
      </c>
      <c r="C231" s="248">
        <v>0.8</v>
      </c>
      <c r="D231" s="248">
        <v>0.8</v>
      </c>
      <c r="E231" s="248">
        <v>0.8</v>
      </c>
      <c r="F231" s="248">
        <v>0.8</v>
      </c>
      <c r="G231" s="248">
        <v>0.8</v>
      </c>
      <c r="H231" s="248">
        <v>0.8</v>
      </c>
      <c r="I231" s="246" t="s">
        <v>7</v>
      </c>
      <c r="J231" s="247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x14ac:dyDescent="0.3">
      <c r="A232" s="157" t="s">
        <v>170</v>
      </c>
      <c r="B232" s="248">
        <v>0.1</v>
      </c>
      <c r="C232" s="248">
        <v>0.1</v>
      </c>
      <c r="D232" s="248">
        <v>0.1</v>
      </c>
      <c r="E232" s="248">
        <v>0.1</v>
      </c>
      <c r="F232" s="248">
        <v>0.1</v>
      </c>
      <c r="G232" s="248">
        <v>0.1</v>
      </c>
      <c r="H232" s="248">
        <v>0.1</v>
      </c>
      <c r="I232" s="246" t="s">
        <v>7</v>
      </c>
      <c r="J232" s="247"/>
      <c r="L232" s="11"/>
      <c r="M232" s="11"/>
      <c r="N232" s="14"/>
      <c r="O232" s="14"/>
      <c r="P232" s="14"/>
      <c r="Q232" s="11"/>
      <c r="R232" s="14"/>
      <c r="S232" s="14"/>
      <c r="T232" s="11"/>
      <c r="U232" s="14"/>
      <c r="V232" s="14"/>
      <c r="W232" s="11"/>
    </row>
    <row r="233" spans="1:23" x14ac:dyDescent="0.3">
      <c r="A233" s="157" t="s">
        <v>117</v>
      </c>
      <c r="B233" s="248">
        <v>0.8</v>
      </c>
      <c r="C233" s="248">
        <v>0.8</v>
      </c>
      <c r="D233" s="248">
        <v>0.8</v>
      </c>
      <c r="E233" s="248">
        <v>0.8</v>
      </c>
      <c r="F233" s="248">
        <v>0.8</v>
      </c>
      <c r="G233" s="248">
        <v>0.8</v>
      </c>
      <c r="H233" s="248">
        <v>0.8</v>
      </c>
      <c r="I233" s="246" t="s">
        <v>7</v>
      </c>
      <c r="J233" s="247"/>
      <c r="L233" s="11"/>
      <c r="M233" s="11"/>
      <c r="N233" s="14"/>
      <c r="O233" s="14"/>
      <c r="P233" s="14"/>
      <c r="Q233" s="11"/>
      <c r="R233" s="14"/>
      <c r="S233" s="14"/>
      <c r="T233" s="11"/>
      <c r="U233" s="14"/>
      <c r="V233" s="14"/>
      <c r="W233" s="11"/>
    </row>
    <row r="234" spans="1:23" x14ac:dyDescent="0.3">
      <c r="A234" s="157" t="s">
        <v>472</v>
      </c>
      <c r="B234" s="246">
        <v>40</v>
      </c>
      <c r="C234" s="246">
        <v>40</v>
      </c>
      <c r="D234" s="246">
        <v>40</v>
      </c>
      <c r="E234" s="246">
        <v>40</v>
      </c>
      <c r="F234" s="246">
        <v>40</v>
      </c>
      <c r="G234" s="246">
        <v>40</v>
      </c>
      <c r="H234" s="246">
        <v>40</v>
      </c>
      <c r="I234" s="246" t="s">
        <v>173</v>
      </c>
      <c r="J234" s="247"/>
      <c r="L234" s="11"/>
      <c r="M234" s="11"/>
      <c r="N234" s="14"/>
      <c r="O234" s="14"/>
      <c r="P234" s="14"/>
      <c r="Q234" s="11"/>
      <c r="R234" s="14"/>
      <c r="S234" s="14"/>
      <c r="T234" s="11"/>
      <c r="U234" s="14"/>
      <c r="V234" s="14"/>
      <c r="W234" s="11"/>
    </row>
    <row r="235" spans="1:23" x14ac:dyDescent="0.3">
      <c r="A235" s="157" t="s">
        <v>194</v>
      </c>
      <c r="B235" s="246">
        <v>6</v>
      </c>
      <c r="C235" s="246">
        <v>6</v>
      </c>
      <c r="D235" s="246">
        <v>6</v>
      </c>
      <c r="E235" s="246">
        <v>6</v>
      </c>
      <c r="F235" s="246">
        <v>6</v>
      </c>
      <c r="G235" s="246">
        <v>6</v>
      </c>
      <c r="H235" s="246">
        <v>6</v>
      </c>
      <c r="I235" s="246" t="s">
        <v>535</v>
      </c>
      <c r="J235" s="247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:23" x14ac:dyDescent="0.3">
      <c r="A236" s="157" t="s">
        <v>222</v>
      </c>
      <c r="B236" s="248">
        <v>0.9</v>
      </c>
      <c r="C236" s="248">
        <v>0.9</v>
      </c>
      <c r="D236" s="248">
        <v>0.9</v>
      </c>
      <c r="E236" s="248">
        <v>0.9</v>
      </c>
      <c r="F236" s="248">
        <v>0.9</v>
      </c>
      <c r="G236" s="248">
        <v>0.9</v>
      </c>
      <c r="H236" s="248">
        <v>0.9</v>
      </c>
      <c r="I236" s="246" t="s">
        <v>7</v>
      </c>
      <c r="J236" s="247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:23" x14ac:dyDescent="0.3">
      <c r="A237" s="157" t="s">
        <v>176</v>
      </c>
      <c r="B237" s="248">
        <v>0.4</v>
      </c>
      <c r="C237" s="248">
        <v>0.4</v>
      </c>
      <c r="D237" s="248">
        <v>0.4</v>
      </c>
      <c r="E237" s="248">
        <v>0.4</v>
      </c>
      <c r="F237" s="248">
        <v>0.4</v>
      </c>
      <c r="G237" s="248">
        <v>0.4</v>
      </c>
      <c r="H237" s="248">
        <v>0.4</v>
      </c>
      <c r="I237" s="246" t="s">
        <v>7</v>
      </c>
      <c r="J237" s="247"/>
      <c r="L237" s="11"/>
      <c r="M237" s="11"/>
      <c r="N237" s="14"/>
      <c r="O237" s="14"/>
      <c r="P237" s="14"/>
      <c r="Q237" s="11"/>
      <c r="R237" s="14"/>
      <c r="S237" s="14"/>
      <c r="T237" s="11"/>
      <c r="U237" s="14"/>
      <c r="V237" s="14"/>
      <c r="W237" s="11"/>
    </row>
    <row r="238" spans="1:23" ht="15" thickBot="1" x14ac:dyDescent="0.35">
      <c r="L238" s="11"/>
      <c r="M238" s="11"/>
      <c r="N238" s="14"/>
      <c r="O238" s="14"/>
      <c r="P238" s="14"/>
      <c r="Q238" s="11"/>
      <c r="R238" s="14"/>
      <c r="S238" s="14"/>
      <c r="T238" s="11"/>
      <c r="U238" s="14"/>
      <c r="V238" s="14"/>
      <c r="W238" s="11"/>
    </row>
    <row r="239" spans="1:23" ht="15" thickBot="1" x14ac:dyDescent="0.35">
      <c r="A239" s="166" t="s">
        <v>995</v>
      </c>
      <c r="B239" s="21" t="s">
        <v>0</v>
      </c>
      <c r="C239" s="444" t="s">
        <v>1</v>
      </c>
      <c r="D239" s="445"/>
      <c r="E239" s="446" t="s">
        <v>153</v>
      </c>
      <c r="F239" s="447"/>
      <c r="G239" s="448" t="s">
        <v>2</v>
      </c>
      <c r="H239" s="448"/>
      <c r="I239" s="80"/>
      <c r="J239" s="81"/>
    </row>
    <row r="240" spans="1:23" x14ac:dyDescent="0.3">
      <c r="A240" s="159"/>
      <c r="B240" s="100">
        <v>2015</v>
      </c>
      <c r="C240" s="101">
        <v>2020</v>
      </c>
      <c r="D240" s="101">
        <v>2030</v>
      </c>
      <c r="E240" s="102">
        <v>2020</v>
      </c>
      <c r="F240" s="102">
        <v>2030</v>
      </c>
      <c r="G240" s="103">
        <v>2020</v>
      </c>
      <c r="H240" s="103">
        <v>2030</v>
      </c>
      <c r="I240" s="104" t="s">
        <v>3</v>
      </c>
      <c r="J240" s="105" t="s">
        <v>4</v>
      </c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:23" x14ac:dyDescent="0.3">
      <c r="A241" s="157" t="s">
        <v>156</v>
      </c>
      <c r="B241" s="246">
        <v>1E-4</v>
      </c>
      <c r="C241" s="246">
        <v>25</v>
      </c>
      <c r="D241" s="246">
        <v>200</v>
      </c>
      <c r="E241" s="246">
        <v>50</v>
      </c>
      <c r="F241" s="246">
        <v>400</v>
      </c>
      <c r="G241" s="246">
        <v>6.25</v>
      </c>
      <c r="H241" s="246">
        <v>50</v>
      </c>
      <c r="I241" s="246" t="s">
        <v>157</v>
      </c>
      <c r="J241" s="247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:23" x14ac:dyDescent="0.3">
      <c r="A242" s="157" t="s">
        <v>529</v>
      </c>
      <c r="B242" s="246">
        <v>3.0000000000000002E-2</v>
      </c>
      <c r="C242" s="246">
        <v>750</v>
      </c>
      <c r="D242" s="246">
        <v>6000</v>
      </c>
      <c r="E242" s="246">
        <v>1500</v>
      </c>
      <c r="F242" s="246">
        <v>12000</v>
      </c>
      <c r="G242" s="246">
        <v>187.5</v>
      </c>
      <c r="H242" s="246">
        <v>1500</v>
      </c>
      <c r="I242" s="246" t="s">
        <v>102</v>
      </c>
      <c r="J242" s="247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:23" x14ac:dyDescent="0.3">
      <c r="A243" s="157" t="s">
        <v>530</v>
      </c>
      <c r="B243" s="246">
        <v>3.0000000000000002E-2</v>
      </c>
      <c r="C243" s="246">
        <v>750</v>
      </c>
      <c r="D243" s="246">
        <v>6000</v>
      </c>
      <c r="E243" s="246">
        <v>1500</v>
      </c>
      <c r="F243" s="246">
        <v>12000</v>
      </c>
      <c r="G243" s="246">
        <v>187.5</v>
      </c>
      <c r="H243" s="246">
        <v>1500</v>
      </c>
      <c r="I243" s="246" t="s">
        <v>102</v>
      </c>
      <c r="J243" s="247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 x14ac:dyDescent="0.3">
      <c r="A244" s="157" t="s">
        <v>536</v>
      </c>
      <c r="B244" s="248">
        <v>0.5</v>
      </c>
      <c r="C244" s="248">
        <v>0.5</v>
      </c>
      <c r="D244" s="248">
        <v>0.5</v>
      </c>
      <c r="E244" s="248">
        <v>0.5</v>
      </c>
      <c r="F244" s="248">
        <v>0.5</v>
      </c>
      <c r="G244" s="248">
        <v>0.5</v>
      </c>
      <c r="H244" s="248">
        <v>0.5</v>
      </c>
      <c r="I244" s="246" t="s">
        <v>7</v>
      </c>
      <c r="J244" s="247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:23" x14ac:dyDescent="0.3">
      <c r="A245" s="157" t="s">
        <v>537</v>
      </c>
      <c r="B245" s="246">
        <v>7.4999999999999997E-2</v>
      </c>
      <c r="C245" s="246">
        <v>1875</v>
      </c>
      <c r="D245" s="246">
        <v>15000</v>
      </c>
      <c r="E245" s="246">
        <v>3750</v>
      </c>
      <c r="F245" s="246">
        <v>30000</v>
      </c>
      <c r="G245" s="246">
        <v>468.75</v>
      </c>
      <c r="H245" s="246">
        <v>3750</v>
      </c>
      <c r="I245" s="246" t="s">
        <v>102</v>
      </c>
      <c r="J245" s="247"/>
      <c r="L245" s="11"/>
      <c r="M245" s="11"/>
      <c r="N245" s="14"/>
      <c r="O245" s="14"/>
      <c r="P245" s="14"/>
      <c r="Q245" s="11"/>
      <c r="R245" s="14"/>
      <c r="S245" s="14"/>
      <c r="T245" s="11"/>
      <c r="U245" s="14"/>
      <c r="V245" s="14"/>
      <c r="W245" s="11"/>
    </row>
    <row r="246" spans="1:23" x14ac:dyDescent="0.3">
      <c r="A246" s="157" t="s">
        <v>538</v>
      </c>
      <c r="B246" s="248">
        <v>1</v>
      </c>
      <c r="C246" s="248">
        <v>1</v>
      </c>
      <c r="D246" s="248">
        <v>1</v>
      </c>
      <c r="E246" s="248">
        <v>1</v>
      </c>
      <c r="F246" s="248">
        <v>1</v>
      </c>
      <c r="G246" s="248">
        <v>1</v>
      </c>
      <c r="H246" s="248">
        <v>1</v>
      </c>
      <c r="I246" s="246" t="s">
        <v>7</v>
      </c>
      <c r="J246" s="247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:23" x14ac:dyDescent="0.3">
      <c r="A247" s="157" t="s">
        <v>168</v>
      </c>
      <c r="B247" s="246">
        <v>10000</v>
      </c>
      <c r="C247" s="246">
        <v>5000</v>
      </c>
      <c r="D247" s="246">
        <v>1000</v>
      </c>
      <c r="E247" s="246">
        <v>5000</v>
      </c>
      <c r="F247" s="246">
        <v>1000</v>
      </c>
      <c r="G247" s="246">
        <v>5000</v>
      </c>
      <c r="H247" s="246">
        <v>1000</v>
      </c>
      <c r="I247" s="246" t="s">
        <v>539</v>
      </c>
      <c r="J247" s="247"/>
      <c r="L247" s="11"/>
      <c r="M247" s="11"/>
      <c r="N247" s="14"/>
      <c r="O247" s="14"/>
      <c r="P247" s="14"/>
      <c r="Q247" s="11"/>
      <c r="R247" s="14"/>
      <c r="S247" s="14"/>
      <c r="T247" s="11"/>
      <c r="U247" s="14"/>
      <c r="V247" s="14"/>
      <c r="W247" s="11"/>
    </row>
    <row r="248" spans="1:23" x14ac:dyDescent="0.3">
      <c r="A248" s="157" t="s">
        <v>168</v>
      </c>
      <c r="B248" s="246">
        <v>50</v>
      </c>
      <c r="C248" s="246">
        <v>625025</v>
      </c>
      <c r="D248" s="246">
        <v>1500025</v>
      </c>
      <c r="E248" s="246" t="e">
        <v>#REF!</v>
      </c>
      <c r="F248" s="246" t="e">
        <v>#REF!</v>
      </c>
      <c r="G248" s="246" t="e">
        <v>#REF!</v>
      </c>
      <c r="H248" s="246" t="e">
        <v>#REF!</v>
      </c>
      <c r="I248" s="246" t="s">
        <v>109</v>
      </c>
      <c r="J248" s="247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:23" x14ac:dyDescent="0.3">
      <c r="A249" s="157" t="s">
        <v>818</v>
      </c>
      <c r="B249" s="248">
        <v>0.55000000000000004</v>
      </c>
      <c r="C249" s="248">
        <v>0.55000000000000004</v>
      </c>
      <c r="D249" s="248">
        <v>0.55000000000000004</v>
      </c>
      <c r="E249" s="248">
        <v>0.55000000000000004</v>
      </c>
      <c r="F249" s="248">
        <v>0.55000000000000004</v>
      </c>
      <c r="G249" s="248">
        <v>0.55000000000000004</v>
      </c>
      <c r="H249" s="248">
        <v>0.55000000000000004</v>
      </c>
      <c r="I249" s="246" t="s">
        <v>7</v>
      </c>
      <c r="J249" s="246" t="s">
        <v>819</v>
      </c>
      <c r="L249" s="11"/>
      <c r="M249" s="11"/>
      <c r="N249" s="14"/>
      <c r="O249" s="14"/>
      <c r="P249" s="14"/>
      <c r="Q249" s="11"/>
      <c r="R249" s="14"/>
      <c r="S249" s="14"/>
      <c r="T249" s="11"/>
      <c r="U249" s="14"/>
      <c r="V249" s="14"/>
      <c r="W249" s="11"/>
    </row>
    <row r="250" spans="1:23" x14ac:dyDescent="0.3">
      <c r="A250" s="157" t="s">
        <v>540</v>
      </c>
      <c r="B250" s="248">
        <v>0.65</v>
      </c>
      <c r="C250" s="248">
        <v>0.65</v>
      </c>
      <c r="D250" s="248">
        <v>0.65</v>
      </c>
      <c r="E250" s="248">
        <v>0.65</v>
      </c>
      <c r="F250" s="248">
        <v>0.65</v>
      </c>
      <c r="G250" s="248">
        <v>0.65</v>
      </c>
      <c r="H250" s="248">
        <v>0.65</v>
      </c>
      <c r="I250" s="246" t="s">
        <v>7</v>
      </c>
      <c r="J250" s="247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x14ac:dyDescent="0.3">
      <c r="A251" s="157" t="s">
        <v>170</v>
      </c>
      <c r="B251" s="248">
        <v>6.8571428571428575E-2</v>
      </c>
      <c r="C251" s="248">
        <v>6.8571428571428575E-2</v>
      </c>
      <c r="D251" s="248">
        <v>6.8571428571428575E-2</v>
      </c>
      <c r="E251" s="248">
        <v>6.8571428571428575E-2</v>
      </c>
      <c r="F251" s="248">
        <v>6.8571428571428575E-2</v>
      </c>
      <c r="G251" s="248">
        <v>6.8571428571428575E-2</v>
      </c>
      <c r="H251" s="248">
        <v>6.8571428571428575E-2</v>
      </c>
      <c r="I251" s="246" t="s">
        <v>7</v>
      </c>
      <c r="J251" s="247"/>
      <c r="L251" s="11"/>
      <c r="M251" s="11"/>
      <c r="N251" s="14"/>
      <c r="O251" s="14"/>
      <c r="P251" s="14"/>
      <c r="Q251" s="11"/>
      <c r="R251" s="14"/>
      <c r="S251" s="14"/>
      <c r="T251" s="11"/>
      <c r="U251" s="14"/>
      <c r="V251" s="14"/>
      <c r="W251" s="11"/>
    </row>
    <row r="252" spans="1:23" x14ac:dyDescent="0.3">
      <c r="A252" s="157" t="s">
        <v>117</v>
      </c>
      <c r="B252" s="248">
        <v>0.64</v>
      </c>
      <c r="C252" s="248">
        <v>0.64</v>
      </c>
      <c r="D252" s="248">
        <v>0.64</v>
      </c>
      <c r="E252" s="248">
        <v>0.64</v>
      </c>
      <c r="F252" s="248">
        <v>0.64</v>
      </c>
      <c r="G252" s="248">
        <v>0.64</v>
      </c>
      <c r="H252" s="248">
        <v>0.64</v>
      </c>
      <c r="I252" s="246" t="s">
        <v>7</v>
      </c>
      <c r="J252" s="247"/>
      <c r="L252" s="11"/>
      <c r="M252" s="11"/>
      <c r="N252" s="14"/>
      <c r="O252" s="14"/>
      <c r="P252" s="14"/>
      <c r="Q252" s="11"/>
      <c r="R252" s="14"/>
      <c r="S252" s="14"/>
      <c r="T252" s="11"/>
      <c r="U252" s="14"/>
      <c r="V252" s="14"/>
      <c r="W252" s="11"/>
    </row>
    <row r="253" spans="1:23" x14ac:dyDescent="0.3">
      <c r="A253" s="157" t="s">
        <v>472</v>
      </c>
      <c r="B253" s="246">
        <v>20</v>
      </c>
      <c r="C253" s="246">
        <v>20</v>
      </c>
      <c r="D253" s="246">
        <v>20</v>
      </c>
      <c r="E253" s="246">
        <v>20</v>
      </c>
      <c r="F253" s="246">
        <v>20</v>
      </c>
      <c r="G253" s="246">
        <v>20</v>
      </c>
      <c r="H253" s="246">
        <v>20</v>
      </c>
      <c r="I253" s="246" t="s">
        <v>173</v>
      </c>
      <c r="J253" s="247"/>
      <c r="L253" s="11"/>
      <c r="M253" s="11"/>
      <c r="N253" s="14"/>
      <c r="O253" s="14"/>
      <c r="P253" s="14"/>
      <c r="Q253" s="11"/>
      <c r="R253" s="14"/>
      <c r="S253" s="14"/>
      <c r="T253" s="11"/>
      <c r="U253" s="14"/>
      <c r="V253" s="14"/>
      <c r="W253" s="11"/>
    </row>
    <row r="254" spans="1:23" x14ac:dyDescent="0.3">
      <c r="A254" s="157" t="s">
        <v>194</v>
      </c>
      <c r="B254" s="246">
        <v>4</v>
      </c>
      <c r="C254" s="246">
        <v>4</v>
      </c>
      <c r="D254" s="246">
        <v>4</v>
      </c>
      <c r="E254" s="246">
        <v>4</v>
      </c>
      <c r="F254" s="246">
        <v>4</v>
      </c>
      <c r="G254" s="246">
        <v>4</v>
      </c>
      <c r="H254" s="246">
        <v>4</v>
      </c>
      <c r="I254" s="246" t="s">
        <v>541</v>
      </c>
      <c r="J254" s="247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:23" x14ac:dyDescent="0.3">
      <c r="A255" s="157" t="s">
        <v>222</v>
      </c>
      <c r="B255" s="248">
        <v>1</v>
      </c>
      <c r="C255" s="248">
        <v>1</v>
      </c>
      <c r="D255" s="248">
        <v>1</v>
      </c>
      <c r="E255" s="248">
        <v>1</v>
      </c>
      <c r="F255" s="248">
        <v>1</v>
      </c>
      <c r="G255" s="248">
        <v>1</v>
      </c>
      <c r="H255" s="248">
        <v>1</v>
      </c>
      <c r="I255" s="246" t="s">
        <v>7</v>
      </c>
      <c r="J255" s="247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:23" x14ac:dyDescent="0.3">
      <c r="A256" s="157" t="s">
        <v>176</v>
      </c>
      <c r="B256" s="248">
        <v>0.8</v>
      </c>
      <c r="C256" s="248">
        <v>0.8</v>
      </c>
      <c r="D256" s="248">
        <v>0.8</v>
      </c>
      <c r="E256" s="248">
        <v>0.8</v>
      </c>
      <c r="F256" s="248">
        <v>0.8</v>
      </c>
      <c r="G256" s="248">
        <v>0.8</v>
      </c>
      <c r="H256" s="248">
        <v>0.8</v>
      </c>
      <c r="I256" s="246" t="s">
        <v>7</v>
      </c>
      <c r="J256" s="247"/>
      <c r="L256" s="11"/>
      <c r="M256" s="11"/>
      <c r="N256" s="14"/>
      <c r="O256" s="14"/>
      <c r="P256" s="14"/>
      <c r="Q256" s="11"/>
      <c r="R256" s="14"/>
      <c r="S256" s="14"/>
      <c r="T256" s="11"/>
      <c r="U256" s="14"/>
      <c r="V256" s="14"/>
      <c r="W256" s="11"/>
    </row>
    <row r="257" spans="1:23" x14ac:dyDescent="0.3">
      <c r="A257" s="157" t="s">
        <v>543</v>
      </c>
      <c r="B257" s="248">
        <v>0.1</v>
      </c>
      <c r="C257" s="248">
        <v>0.1</v>
      </c>
      <c r="D257" s="248">
        <v>0.1</v>
      </c>
      <c r="E257" s="248">
        <v>0.1</v>
      </c>
      <c r="F257" s="248">
        <v>0.1</v>
      </c>
      <c r="G257" s="248">
        <v>0.1</v>
      </c>
      <c r="H257" s="248">
        <v>0.1</v>
      </c>
      <c r="I257" s="246" t="s">
        <v>7</v>
      </c>
      <c r="J257" s="247"/>
      <c r="L257" s="11"/>
      <c r="M257" s="11"/>
      <c r="N257" s="14"/>
      <c r="O257" s="14"/>
      <c r="P257" s="14"/>
      <c r="Q257" s="11"/>
      <c r="R257" s="14"/>
      <c r="S257" s="14"/>
      <c r="T257" s="11"/>
      <c r="U257" s="14"/>
      <c r="V257" s="14"/>
      <c r="W257" s="11"/>
    </row>
    <row r="258" spans="1:23" x14ac:dyDescent="0.3">
      <c r="A258" s="157" t="s">
        <v>544</v>
      </c>
      <c r="B258" s="248">
        <v>0</v>
      </c>
      <c r="C258" s="248">
        <v>0</v>
      </c>
      <c r="D258" s="248">
        <v>0</v>
      </c>
      <c r="E258" s="248">
        <v>0</v>
      </c>
      <c r="F258" s="248">
        <v>0</v>
      </c>
      <c r="G258" s="248">
        <v>0</v>
      </c>
      <c r="H258" s="248">
        <v>0</v>
      </c>
      <c r="I258" s="246" t="s">
        <v>7</v>
      </c>
      <c r="J258" s="247"/>
      <c r="L258" s="11"/>
      <c r="M258" s="11"/>
      <c r="N258" s="14"/>
      <c r="O258" s="14"/>
      <c r="P258" s="14"/>
      <c r="Q258" s="11"/>
      <c r="R258" s="14"/>
      <c r="S258" s="14"/>
      <c r="T258" s="11"/>
      <c r="U258" s="14"/>
      <c r="V258" s="14"/>
      <c r="W258" s="11"/>
    </row>
    <row r="259" spans="1:23" x14ac:dyDescent="0.3">
      <c r="A259" s="157" t="s">
        <v>545</v>
      </c>
      <c r="B259" s="248">
        <v>0.9</v>
      </c>
      <c r="C259" s="248">
        <v>0.9</v>
      </c>
      <c r="D259" s="248">
        <v>0.9</v>
      </c>
      <c r="E259" s="248">
        <v>0.9</v>
      </c>
      <c r="F259" s="248">
        <v>0.9</v>
      </c>
      <c r="G259" s="248">
        <v>0.9</v>
      </c>
      <c r="H259" s="248">
        <v>0.9</v>
      </c>
      <c r="I259" s="246" t="s">
        <v>7</v>
      </c>
      <c r="J259" s="247"/>
      <c r="L259" s="11"/>
      <c r="M259" s="11"/>
      <c r="N259" s="14"/>
      <c r="O259" s="14"/>
      <c r="P259" s="14"/>
      <c r="Q259" s="11"/>
      <c r="R259" s="14"/>
      <c r="S259" s="14"/>
      <c r="T259" s="11"/>
      <c r="U259" s="14"/>
      <c r="V259" s="14"/>
      <c r="W259" s="11"/>
    </row>
    <row r="260" spans="1:23" x14ac:dyDescent="0.3">
      <c r="A260" s="157" t="s">
        <v>242</v>
      </c>
      <c r="B260" s="248">
        <v>0.85</v>
      </c>
      <c r="C260" s="248">
        <v>0.85</v>
      </c>
      <c r="D260" s="248">
        <v>0.85</v>
      </c>
      <c r="E260" s="248">
        <v>0.85</v>
      </c>
      <c r="F260" s="248">
        <v>0.85</v>
      </c>
      <c r="G260" s="248">
        <v>0.85</v>
      </c>
      <c r="H260" s="248">
        <v>0.85</v>
      </c>
      <c r="I260" s="246" t="s">
        <v>7</v>
      </c>
      <c r="J260" s="247"/>
      <c r="L260" s="11"/>
      <c r="M260" s="11"/>
      <c r="N260" s="14"/>
      <c r="O260" s="14"/>
      <c r="P260" s="14"/>
      <c r="Q260" s="11"/>
      <c r="R260" s="14"/>
      <c r="S260" s="14"/>
      <c r="T260" s="11"/>
      <c r="U260" s="14"/>
      <c r="V260" s="14"/>
      <c r="W260" s="11"/>
    </row>
    <row r="261" spans="1:23" ht="15" thickBot="1" x14ac:dyDescent="0.35">
      <c r="L261" s="11"/>
      <c r="M261" s="11"/>
      <c r="N261" s="14"/>
      <c r="O261" s="14"/>
      <c r="P261" s="14"/>
      <c r="Q261" s="11"/>
      <c r="R261" s="14"/>
      <c r="S261" s="14"/>
      <c r="T261" s="11"/>
      <c r="U261" s="14"/>
      <c r="V261" s="14"/>
      <c r="W261" s="11"/>
    </row>
    <row r="262" spans="1:23" ht="15" thickBot="1" x14ac:dyDescent="0.35">
      <c r="A262" s="166" t="s">
        <v>996</v>
      </c>
      <c r="B262" s="21" t="s">
        <v>0</v>
      </c>
      <c r="C262" s="444" t="s">
        <v>1</v>
      </c>
      <c r="D262" s="445"/>
      <c r="E262" s="446" t="s">
        <v>153</v>
      </c>
      <c r="F262" s="447"/>
      <c r="G262" s="448" t="s">
        <v>2</v>
      </c>
      <c r="H262" s="448"/>
      <c r="I262" s="80"/>
      <c r="J262" s="81"/>
    </row>
    <row r="263" spans="1:23" x14ac:dyDescent="0.3">
      <c r="A263" s="159"/>
      <c r="B263" s="100">
        <v>2015</v>
      </c>
      <c r="C263" s="101">
        <v>2020</v>
      </c>
      <c r="D263" s="101">
        <v>2030</v>
      </c>
      <c r="E263" s="102">
        <v>2020</v>
      </c>
      <c r="F263" s="102">
        <v>2030</v>
      </c>
      <c r="G263" s="103">
        <v>2020</v>
      </c>
      <c r="H263" s="103">
        <v>2030</v>
      </c>
      <c r="I263" s="104" t="s">
        <v>3</v>
      </c>
      <c r="J263" s="105" t="s">
        <v>4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:23" x14ac:dyDescent="0.3">
      <c r="A264" s="75" t="s">
        <v>684</v>
      </c>
      <c r="B264" s="272">
        <v>83.5</v>
      </c>
      <c r="C264" s="272">
        <v>83.5</v>
      </c>
      <c r="D264" s="272">
        <v>83.5</v>
      </c>
      <c r="E264" s="272">
        <v>83.5</v>
      </c>
      <c r="F264" s="272">
        <v>83.5</v>
      </c>
      <c r="G264" s="272">
        <v>83.5</v>
      </c>
      <c r="H264" s="272">
        <v>83.5</v>
      </c>
      <c r="I264" s="110" t="s">
        <v>17</v>
      </c>
      <c r="J264" s="246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:23" x14ac:dyDescent="0.3">
      <c r="A265" s="75" t="s">
        <v>685</v>
      </c>
      <c r="B265" s="111">
        <v>50</v>
      </c>
      <c r="C265" s="111">
        <v>50</v>
      </c>
      <c r="D265" s="111">
        <v>50</v>
      </c>
      <c r="E265" s="111">
        <v>50</v>
      </c>
      <c r="F265" s="111">
        <v>50</v>
      </c>
      <c r="G265" s="111">
        <v>50</v>
      </c>
      <c r="H265" s="111">
        <v>50</v>
      </c>
      <c r="I265" s="110" t="s">
        <v>17</v>
      </c>
      <c r="J265" s="246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:23" x14ac:dyDescent="0.3">
      <c r="A266" s="157" t="s">
        <v>156</v>
      </c>
      <c r="B266" s="246">
        <v>0</v>
      </c>
      <c r="C266" s="246">
        <v>4</v>
      </c>
      <c r="D266" s="246">
        <v>20</v>
      </c>
      <c r="E266" s="246">
        <v>8</v>
      </c>
      <c r="F266" s="246">
        <v>40</v>
      </c>
      <c r="G266" s="246">
        <v>1</v>
      </c>
      <c r="H266" s="246">
        <v>5</v>
      </c>
      <c r="I266" s="246" t="s">
        <v>157</v>
      </c>
      <c r="J266" s="246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:23" x14ac:dyDescent="0.3">
      <c r="A267" s="157" t="s">
        <v>487</v>
      </c>
      <c r="B267" s="270">
        <v>0.2</v>
      </c>
      <c r="C267" s="270">
        <v>0.2</v>
      </c>
      <c r="D267" s="270">
        <v>0.2</v>
      </c>
      <c r="E267" s="270">
        <v>0.2</v>
      </c>
      <c r="F267" s="270">
        <v>0.2</v>
      </c>
      <c r="G267" s="270">
        <v>0.2</v>
      </c>
      <c r="H267" s="270">
        <v>0.2</v>
      </c>
      <c r="I267" s="246" t="s">
        <v>159</v>
      </c>
      <c r="J267" s="246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:23" x14ac:dyDescent="0.3">
      <c r="A268" s="157" t="s">
        <v>160</v>
      </c>
      <c r="B268" s="246">
        <v>6000</v>
      </c>
      <c r="C268" s="246">
        <v>6000</v>
      </c>
      <c r="D268" s="246">
        <v>6000</v>
      </c>
      <c r="E268" s="246">
        <v>6000</v>
      </c>
      <c r="F268" s="246">
        <v>6000</v>
      </c>
      <c r="G268" s="246">
        <v>6000</v>
      </c>
      <c r="H268" s="246">
        <v>6000</v>
      </c>
      <c r="I268" s="246" t="s">
        <v>161</v>
      </c>
      <c r="J268" s="246" t="s">
        <v>94</v>
      </c>
      <c r="L268" s="11"/>
      <c r="M268" s="11"/>
      <c r="N268" s="161"/>
      <c r="O268" s="161"/>
      <c r="P268" s="161"/>
      <c r="Q268" s="11"/>
      <c r="R268" s="161"/>
      <c r="S268" s="161"/>
      <c r="T268" s="11"/>
      <c r="U268" s="161"/>
      <c r="V268" s="161"/>
      <c r="W268" s="11"/>
    </row>
    <row r="269" spans="1:23" x14ac:dyDescent="0.3">
      <c r="A269" s="157" t="s">
        <v>546</v>
      </c>
      <c r="B269" s="249">
        <v>1</v>
      </c>
      <c r="C269" s="249">
        <v>1</v>
      </c>
      <c r="D269" s="249">
        <v>1</v>
      </c>
      <c r="E269" s="249">
        <v>1</v>
      </c>
      <c r="F269" s="249">
        <v>1</v>
      </c>
      <c r="G269" s="249">
        <v>1</v>
      </c>
      <c r="H269" s="249">
        <v>1</v>
      </c>
      <c r="I269" s="246"/>
      <c r="J269" s="246" t="s">
        <v>94</v>
      </c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x14ac:dyDescent="0.3">
      <c r="A270" s="157" t="s">
        <v>529</v>
      </c>
      <c r="B270" s="246">
        <v>0</v>
      </c>
      <c r="C270" s="246">
        <v>2400</v>
      </c>
      <c r="D270" s="246">
        <v>12000</v>
      </c>
      <c r="E270" s="246">
        <v>4800</v>
      </c>
      <c r="F270" s="246">
        <v>24000</v>
      </c>
      <c r="G270" s="246">
        <v>600</v>
      </c>
      <c r="H270" s="246">
        <v>3000</v>
      </c>
      <c r="I270" s="246" t="s">
        <v>102</v>
      </c>
      <c r="J270" s="246"/>
      <c r="L270" s="11"/>
      <c r="M270" s="11"/>
      <c r="N270" s="156"/>
      <c r="O270" s="156"/>
      <c r="P270" s="156"/>
      <c r="Q270" s="11"/>
      <c r="R270" s="156"/>
      <c r="S270" s="156"/>
      <c r="T270" s="11"/>
      <c r="U270" s="156"/>
      <c r="V270" s="156"/>
      <c r="W270" s="11"/>
    </row>
    <row r="271" spans="1:23" x14ac:dyDescent="0.3">
      <c r="A271" s="157" t="s">
        <v>530</v>
      </c>
      <c r="B271" s="246">
        <v>0</v>
      </c>
      <c r="C271" s="246">
        <v>2400</v>
      </c>
      <c r="D271" s="246">
        <v>12000</v>
      </c>
      <c r="E271" s="246">
        <v>4800</v>
      </c>
      <c r="F271" s="246">
        <v>24000</v>
      </c>
      <c r="G271" s="246">
        <v>600</v>
      </c>
      <c r="H271" s="246">
        <v>3000</v>
      </c>
      <c r="I271" s="246" t="s">
        <v>102</v>
      </c>
      <c r="J271" s="246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:23" x14ac:dyDescent="0.3">
      <c r="A272" s="157" t="s">
        <v>536</v>
      </c>
      <c r="B272" s="248">
        <v>0</v>
      </c>
      <c r="C272" s="248">
        <v>0</v>
      </c>
      <c r="D272" s="248">
        <v>0</v>
      </c>
      <c r="E272" s="248">
        <v>0</v>
      </c>
      <c r="F272" s="248">
        <v>0</v>
      </c>
      <c r="G272" s="248">
        <v>0</v>
      </c>
      <c r="H272" s="248">
        <v>0</v>
      </c>
      <c r="I272" s="246" t="s">
        <v>7</v>
      </c>
      <c r="J272" s="246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:23" x14ac:dyDescent="0.3">
      <c r="A273" s="157" t="s">
        <v>537</v>
      </c>
      <c r="B273" s="246">
        <v>0</v>
      </c>
      <c r="C273" s="246">
        <v>6000</v>
      </c>
      <c r="D273" s="246">
        <v>30000</v>
      </c>
      <c r="E273" s="246">
        <v>12000</v>
      </c>
      <c r="F273" s="246">
        <v>60000</v>
      </c>
      <c r="G273" s="246">
        <v>1500</v>
      </c>
      <c r="H273" s="246">
        <v>7500</v>
      </c>
      <c r="I273" s="246" t="s">
        <v>102</v>
      </c>
      <c r="J273" s="246" t="s">
        <v>94</v>
      </c>
      <c r="L273" s="11"/>
      <c r="M273" s="11"/>
      <c r="N273" s="14"/>
      <c r="O273" s="14"/>
      <c r="P273" s="14"/>
      <c r="Q273" s="11"/>
      <c r="R273" s="14"/>
      <c r="S273" s="14"/>
      <c r="T273" s="11"/>
      <c r="U273" s="14"/>
      <c r="V273" s="14"/>
      <c r="W273" s="11"/>
    </row>
    <row r="274" spans="1:23" x14ac:dyDescent="0.3">
      <c r="A274" s="157" t="s">
        <v>538</v>
      </c>
      <c r="B274" s="248">
        <v>1</v>
      </c>
      <c r="C274" s="248">
        <v>1</v>
      </c>
      <c r="D274" s="248">
        <v>1</v>
      </c>
      <c r="E274" s="248">
        <v>1</v>
      </c>
      <c r="F274" s="248">
        <v>1</v>
      </c>
      <c r="G274" s="248">
        <v>1</v>
      </c>
      <c r="H274" s="248">
        <v>1</v>
      </c>
      <c r="I274" s="246" t="s">
        <v>7</v>
      </c>
      <c r="J274" s="246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:23" x14ac:dyDescent="0.3">
      <c r="A275" s="157" t="s">
        <v>168</v>
      </c>
      <c r="B275" s="246">
        <v>10000</v>
      </c>
      <c r="C275" s="246">
        <v>5000</v>
      </c>
      <c r="D275" s="246">
        <v>1000</v>
      </c>
      <c r="E275" s="246">
        <v>5000</v>
      </c>
      <c r="F275" s="246">
        <v>1000</v>
      </c>
      <c r="G275" s="246">
        <v>5000</v>
      </c>
      <c r="H275" s="246">
        <v>1000</v>
      </c>
      <c r="I275" s="246" t="s">
        <v>539</v>
      </c>
      <c r="J275" s="246"/>
      <c r="L275" s="11"/>
      <c r="M275" s="11"/>
      <c r="N275" s="14"/>
      <c r="O275" s="14"/>
      <c r="P275" s="14"/>
      <c r="Q275" s="11"/>
      <c r="R275" s="14"/>
      <c r="S275" s="14"/>
      <c r="T275" s="11"/>
      <c r="U275" s="14"/>
      <c r="V275" s="14"/>
      <c r="W275" s="11"/>
    </row>
    <row r="276" spans="1:23" x14ac:dyDescent="0.3">
      <c r="A276" s="157" t="s">
        <v>168</v>
      </c>
      <c r="B276" s="246">
        <v>0</v>
      </c>
      <c r="C276" s="246">
        <v>2000000</v>
      </c>
      <c r="D276" s="246">
        <v>3600000</v>
      </c>
      <c r="E276" s="246">
        <v>4000000</v>
      </c>
      <c r="F276" s="246">
        <v>7200000</v>
      </c>
      <c r="G276" s="246">
        <v>500000</v>
      </c>
      <c r="H276" s="246">
        <v>900000</v>
      </c>
      <c r="I276" s="246" t="s">
        <v>109</v>
      </c>
      <c r="J276" s="246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:23" x14ac:dyDescent="0.3">
      <c r="A277" s="157" t="s">
        <v>818</v>
      </c>
      <c r="B277" s="248">
        <v>0.55000000000000004</v>
      </c>
      <c r="C277" s="248">
        <v>0.55000000000000004</v>
      </c>
      <c r="D277" s="248">
        <v>0.55000000000000004</v>
      </c>
      <c r="E277" s="248">
        <v>0.55000000000000004</v>
      </c>
      <c r="F277" s="248">
        <v>0.55000000000000004</v>
      </c>
      <c r="G277" s="248">
        <v>0.55000000000000004</v>
      </c>
      <c r="H277" s="248">
        <v>0.55000000000000004</v>
      </c>
      <c r="I277" s="246" t="s">
        <v>7</v>
      </c>
      <c r="J277" s="246" t="s">
        <v>819</v>
      </c>
      <c r="L277" s="11"/>
      <c r="M277" s="11"/>
      <c r="N277" s="14"/>
      <c r="O277" s="14"/>
      <c r="P277" s="14"/>
      <c r="Q277" s="11"/>
      <c r="R277" s="14"/>
      <c r="S277" s="14"/>
      <c r="T277" s="11"/>
      <c r="U277" s="14"/>
      <c r="V277" s="14"/>
      <c r="W277" s="11"/>
    </row>
    <row r="278" spans="1:23" x14ac:dyDescent="0.3">
      <c r="A278" s="157" t="s">
        <v>540</v>
      </c>
      <c r="B278" s="248">
        <v>0.65</v>
      </c>
      <c r="C278" s="248">
        <v>0.65</v>
      </c>
      <c r="D278" s="248">
        <v>0.65</v>
      </c>
      <c r="E278" s="248">
        <v>0.65</v>
      </c>
      <c r="F278" s="248">
        <v>0.65</v>
      </c>
      <c r="G278" s="248">
        <v>0.65</v>
      </c>
      <c r="H278" s="248">
        <v>0.65</v>
      </c>
      <c r="I278" s="246" t="s">
        <v>7</v>
      </c>
      <c r="J278" s="246" t="s">
        <v>94</v>
      </c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:23" x14ac:dyDescent="0.3">
      <c r="A279" s="157" t="s">
        <v>170</v>
      </c>
      <c r="B279" s="248">
        <v>0.05</v>
      </c>
      <c r="C279" s="248">
        <v>0.05</v>
      </c>
      <c r="D279" s="248">
        <v>0.05</v>
      </c>
      <c r="E279" s="248">
        <v>0.05</v>
      </c>
      <c r="F279" s="248">
        <v>0.05</v>
      </c>
      <c r="G279" s="248">
        <v>0.05</v>
      </c>
      <c r="H279" s="248">
        <v>0.05</v>
      </c>
      <c r="I279" s="246" t="s">
        <v>7</v>
      </c>
      <c r="J279" s="246"/>
      <c r="L279" s="11"/>
      <c r="M279" s="11"/>
      <c r="N279" s="14"/>
      <c r="O279" s="14"/>
      <c r="P279" s="14"/>
      <c r="Q279" s="11"/>
      <c r="R279" s="14"/>
      <c r="S279" s="14"/>
      <c r="T279" s="11"/>
      <c r="U279" s="14"/>
      <c r="V279" s="14"/>
      <c r="W279" s="11"/>
    </row>
    <row r="280" spans="1:23" x14ac:dyDescent="0.3">
      <c r="A280" s="157" t="s">
        <v>117</v>
      </c>
      <c r="B280" s="248">
        <v>0.5</v>
      </c>
      <c r="C280" s="248">
        <v>0.5</v>
      </c>
      <c r="D280" s="248">
        <v>0.5</v>
      </c>
      <c r="E280" s="248">
        <v>0.5</v>
      </c>
      <c r="F280" s="248">
        <v>0.5</v>
      </c>
      <c r="G280" s="248">
        <v>0.5</v>
      </c>
      <c r="H280" s="248">
        <v>0.5</v>
      </c>
      <c r="I280" s="246" t="s">
        <v>7</v>
      </c>
      <c r="J280" s="246"/>
      <c r="L280" s="11"/>
      <c r="M280" s="11"/>
      <c r="N280" s="14"/>
      <c r="O280" s="14"/>
      <c r="P280" s="14"/>
      <c r="Q280" s="11"/>
      <c r="R280" s="14"/>
      <c r="S280" s="14"/>
      <c r="T280" s="11"/>
      <c r="U280" s="14"/>
      <c r="V280" s="14"/>
      <c r="W280" s="11"/>
    </row>
    <row r="281" spans="1:23" x14ac:dyDescent="0.3">
      <c r="A281" s="157" t="s">
        <v>472</v>
      </c>
      <c r="B281" s="246">
        <v>20</v>
      </c>
      <c r="C281" s="246">
        <v>20</v>
      </c>
      <c r="D281" s="246">
        <v>20</v>
      </c>
      <c r="E281" s="246">
        <v>20</v>
      </c>
      <c r="F281" s="246">
        <v>20</v>
      </c>
      <c r="G281" s="246">
        <v>20</v>
      </c>
      <c r="H281" s="246">
        <v>20</v>
      </c>
      <c r="I281" s="246" t="s">
        <v>173</v>
      </c>
      <c r="J281" s="246"/>
      <c r="L281" s="11"/>
      <c r="M281" s="11"/>
      <c r="N281" s="14"/>
      <c r="O281" s="14"/>
      <c r="P281" s="14"/>
      <c r="Q281" s="11"/>
      <c r="R281" s="14"/>
      <c r="S281" s="14"/>
      <c r="T281" s="11"/>
      <c r="U281" s="14"/>
      <c r="V281" s="14"/>
      <c r="W281" s="11"/>
    </row>
    <row r="282" spans="1:23" x14ac:dyDescent="0.3">
      <c r="A282" s="157" t="s">
        <v>194</v>
      </c>
      <c r="B282" s="246">
        <v>4</v>
      </c>
      <c r="C282" s="246">
        <v>4</v>
      </c>
      <c r="D282" s="246">
        <v>4</v>
      </c>
      <c r="E282" s="246">
        <v>4</v>
      </c>
      <c r="F282" s="246">
        <v>4</v>
      </c>
      <c r="G282" s="246">
        <v>4</v>
      </c>
      <c r="H282" s="246">
        <v>4</v>
      </c>
      <c r="I282" s="246" t="s">
        <v>1022</v>
      </c>
      <c r="J282" s="246" t="s">
        <v>542</v>
      </c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:23" x14ac:dyDescent="0.3">
      <c r="A283" s="157" t="s">
        <v>222</v>
      </c>
      <c r="B283" s="248">
        <v>1</v>
      </c>
      <c r="C283" s="248">
        <v>1</v>
      </c>
      <c r="D283" s="248">
        <v>1</v>
      </c>
      <c r="E283" s="248">
        <v>1</v>
      </c>
      <c r="F283" s="248">
        <v>1</v>
      </c>
      <c r="G283" s="248">
        <v>1</v>
      </c>
      <c r="H283" s="248">
        <v>1</v>
      </c>
      <c r="I283" s="246" t="s">
        <v>7</v>
      </c>
      <c r="J283" s="246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 x14ac:dyDescent="0.3">
      <c r="A284" s="157" t="s">
        <v>176</v>
      </c>
      <c r="B284" s="248">
        <v>0.8</v>
      </c>
      <c r="C284" s="248">
        <v>0.8</v>
      </c>
      <c r="D284" s="248">
        <v>0.8</v>
      </c>
      <c r="E284" s="248">
        <v>0.8</v>
      </c>
      <c r="F284" s="248">
        <v>0.8</v>
      </c>
      <c r="G284" s="248">
        <v>0.8</v>
      </c>
      <c r="H284" s="248">
        <v>0.8</v>
      </c>
      <c r="I284" s="246" t="s">
        <v>7</v>
      </c>
      <c r="J284" s="246"/>
      <c r="L284" s="11"/>
      <c r="M284" s="11"/>
      <c r="N284" s="14"/>
      <c r="O284" s="14"/>
      <c r="P284" s="14"/>
      <c r="Q284" s="11"/>
      <c r="R284" s="14"/>
      <c r="S284" s="14"/>
      <c r="T284" s="11"/>
      <c r="U284" s="14"/>
      <c r="V284" s="14"/>
      <c r="W284" s="11"/>
    </row>
    <row r="285" spans="1:23" x14ac:dyDescent="0.3">
      <c r="A285" s="157" t="s">
        <v>543</v>
      </c>
      <c r="B285" s="248">
        <v>0</v>
      </c>
      <c r="C285" s="248">
        <v>0</v>
      </c>
      <c r="D285" s="248">
        <v>0</v>
      </c>
      <c r="E285" s="248">
        <v>0</v>
      </c>
      <c r="F285" s="248">
        <v>0</v>
      </c>
      <c r="G285" s="248">
        <v>0</v>
      </c>
      <c r="H285" s="248">
        <v>0</v>
      </c>
      <c r="I285" s="246" t="s">
        <v>7</v>
      </c>
      <c r="J285" s="246"/>
      <c r="L285" s="11"/>
      <c r="M285" s="11"/>
      <c r="N285" s="14"/>
      <c r="O285" s="14"/>
      <c r="P285" s="14"/>
      <c r="Q285" s="11"/>
      <c r="R285" s="14"/>
      <c r="S285" s="14"/>
      <c r="T285" s="11"/>
      <c r="U285" s="14"/>
      <c r="V285" s="14"/>
      <c r="W285" s="11"/>
    </row>
    <row r="286" spans="1:23" x14ac:dyDescent="0.3">
      <c r="A286" s="157" t="s">
        <v>544</v>
      </c>
      <c r="B286" s="248">
        <v>0</v>
      </c>
      <c r="C286" s="248">
        <v>0</v>
      </c>
      <c r="D286" s="248">
        <v>0</v>
      </c>
      <c r="E286" s="248">
        <v>0</v>
      </c>
      <c r="F286" s="248">
        <v>0</v>
      </c>
      <c r="G286" s="248">
        <v>0</v>
      </c>
      <c r="H286" s="248">
        <v>0</v>
      </c>
      <c r="I286" s="246" t="s">
        <v>7</v>
      </c>
      <c r="J286" s="246"/>
      <c r="L286" s="11"/>
      <c r="M286" s="11"/>
      <c r="N286" s="14"/>
      <c r="O286" s="14"/>
      <c r="P286" s="14"/>
      <c r="Q286" s="11"/>
      <c r="R286" s="14"/>
      <c r="S286" s="14"/>
      <c r="T286" s="11"/>
      <c r="U286" s="14"/>
      <c r="V286" s="14"/>
      <c r="W286" s="11"/>
    </row>
    <row r="287" spans="1:23" x14ac:dyDescent="0.3">
      <c r="A287" s="157" t="s">
        <v>545</v>
      </c>
      <c r="B287" s="248">
        <v>1</v>
      </c>
      <c r="C287" s="248">
        <v>1</v>
      </c>
      <c r="D287" s="248">
        <v>1</v>
      </c>
      <c r="E287" s="248">
        <v>1</v>
      </c>
      <c r="F287" s="248">
        <v>1</v>
      </c>
      <c r="G287" s="248">
        <v>1</v>
      </c>
      <c r="H287" s="248">
        <v>1</v>
      </c>
      <c r="I287" s="246" t="s">
        <v>7</v>
      </c>
      <c r="J287" s="246"/>
      <c r="L287" s="11"/>
      <c r="M287" s="11"/>
      <c r="N287" s="14"/>
      <c r="O287" s="14"/>
      <c r="P287" s="14"/>
      <c r="Q287" s="11"/>
      <c r="R287" s="14"/>
      <c r="S287" s="14"/>
      <c r="T287" s="11"/>
      <c r="U287" s="14"/>
      <c r="V287" s="14"/>
      <c r="W287" s="11"/>
    </row>
    <row r="288" spans="1:23" x14ac:dyDescent="0.3">
      <c r="A288" s="157" t="s">
        <v>242</v>
      </c>
      <c r="B288" s="248">
        <v>0.85</v>
      </c>
      <c r="C288" s="248">
        <v>0.85</v>
      </c>
      <c r="D288" s="248">
        <v>0.85</v>
      </c>
      <c r="E288" s="248">
        <v>0.85</v>
      </c>
      <c r="F288" s="248">
        <v>0.85</v>
      </c>
      <c r="G288" s="248">
        <v>0.85</v>
      </c>
      <c r="H288" s="248">
        <v>0.85</v>
      </c>
      <c r="I288" s="246" t="s">
        <v>7</v>
      </c>
      <c r="J288" s="246"/>
      <c r="L288" s="11"/>
      <c r="M288" s="11"/>
      <c r="N288" s="14"/>
      <c r="O288" s="14"/>
      <c r="P288" s="14"/>
      <c r="Q288" s="11"/>
      <c r="R288" s="14"/>
      <c r="S288" s="14"/>
      <c r="T288" s="11"/>
      <c r="U288" s="14"/>
      <c r="V288" s="14"/>
      <c r="W288" s="11"/>
    </row>
    <row r="289" spans="1:23" ht="15" thickBot="1" x14ac:dyDescent="0.35">
      <c r="L289" s="11"/>
      <c r="M289" s="11"/>
      <c r="N289" s="14"/>
      <c r="O289" s="14"/>
      <c r="P289" s="14"/>
      <c r="Q289" s="11"/>
      <c r="R289" s="14"/>
      <c r="S289" s="14"/>
      <c r="T289" s="11"/>
      <c r="U289" s="14"/>
      <c r="V289" s="14"/>
      <c r="W289" s="11"/>
    </row>
    <row r="290" spans="1:23" ht="15" thickBot="1" x14ac:dyDescent="0.35">
      <c r="A290" s="166" t="s">
        <v>997</v>
      </c>
      <c r="B290" s="21" t="s">
        <v>0</v>
      </c>
      <c r="C290" s="444" t="s">
        <v>1</v>
      </c>
      <c r="D290" s="445"/>
      <c r="E290" s="446" t="s">
        <v>153</v>
      </c>
      <c r="F290" s="447"/>
      <c r="G290" s="448" t="s">
        <v>2</v>
      </c>
      <c r="H290" s="448"/>
      <c r="I290" s="80"/>
      <c r="J290" s="81"/>
    </row>
    <row r="291" spans="1:23" x14ac:dyDescent="0.3">
      <c r="A291" s="159"/>
      <c r="B291" s="100">
        <v>2015</v>
      </c>
      <c r="C291" s="101">
        <v>2020</v>
      </c>
      <c r="D291" s="101">
        <v>2030</v>
      </c>
      <c r="E291" s="102">
        <v>2020</v>
      </c>
      <c r="F291" s="102">
        <v>2030</v>
      </c>
      <c r="G291" s="103">
        <v>2020</v>
      </c>
      <c r="H291" s="103">
        <v>2030</v>
      </c>
      <c r="I291" s="104" t="s">
        <v>3</v>
      </c>
      <c r="J291" s="105" t="s">
        <v>4</v>
      </c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:23" x14ac:dyDescent="0.3">
      <c r="A292" s="75" t="s">
        <v>684</v>
      </c>
      <c r="B292" s="246">
        <v>83.5</v>
      </c>
      <c r="C292" s="246">
        <v>83.5</v>
      </c>
      <c r="D292" s="246">
        <v>83.5</v>
      </c>
      <c r="E292" s="246">
        <v>83.5</v>
      </c>
      <c r="F292" s="246">
        <v>83.5</v>
      </c>
      <c r="G292" s="246">
        <v>83.5</v>
      </c>
      <c r="H292" s="246">
        <v>83.5</v>
      </c>
      <c r="I292" s="110" t="s">
        <v>17</v>
      </c>
      <c r="J292" s="246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:23" x14ac:dyDescent="0.3">
      <c r="A293" s="75" t="s">
        <v>685</v>
      </c>
      <c r="B293" s="246">
        <v>50</v>
      </c>
      <c r="C293" s="246">
        <v>50</v>
      </c>
      <c r="D293" s="246">
        <v>50</v>
      </c>
      <c r="E293" s="246">
        <v>50</v>
      </c>
      <c r="F293" s="246">
        <v>50</v>
      </c>
      <c r="G293" s="246">
        <v>50</v>
      </c>
      <c r="H293" s="246">
        <v>50</v>
      </c>
      <c r="I293" s="110" t="s">
        <v>17</v>
      </c>
      <c r="J293" s="246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:23" x14ac:dyDescent="0.3">
      <c r="A294" s="157" t="s">
        <v>156</v>
      </c>
      <c r="B294" s="246"/>
      <c r="C294" s="246">
        <v>25</v>
      </c>
      <c r="D294" s="246">
        <v>75</v>
      </c>
      <c r="E294" s="246">
        <v>50</v>
      </c>
      <c r="F294" s="246">
        <v>1100</v>
      </c>
      <c r="G294" s="246">
        <v>6.25</v>
      </c>
      <c r="H294" s="246">
        <v>18.75</v>
      </c>
      <c r="I294" s="246" t="s">
        <v>157</v>
      </c>
      <c r="J294" s="246" t="s">
        <v>1064</v>
      </c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:23" x14ac:dyDescent="0.3">
      <c r="A295" s="157" t="s">
        <v>487</v>
      </c>
      <c r="B295" s="246"/>
      <c r="C295" s="249">
        <v>0.2</v>
      </c>
      <c r="D295" s="249">
        <v>0.2</v>
      </c>
      <c r="E295" s="249">
        <v>0.2</v>
      </c>
      <c r="F295" s="249">
        <v>0.2</v>
      </c>
      <c r="G295" s="249">
        <v>0.2</v>
      </c>
      <c r="H295" s="249">
        <v>0.2</v>
      </c>
      <c r="I295" s="246" t="s">
        <v>547</v>
      </c>
      <c r="J295" s="246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:23" x14ac:dyDescent="0.3">
      <c r="A296" s="157" t="s">
        <v>160</v>
      </c>
      <c r="B296" s="246"/>
      <c r="C296" s="246">
        <v>5500</v>
      </c>
      <c r="D296" s="246">
        <v>5500</v>
      </c>
      <c r="E296" s="246">
        <v>5500</v>
      </c>
      <c r="F296" s="246">
        <v>5500</v>
      </c>
      <c r="G296" s="246">
        <v>5500</v>
      </c>
      <c r="H296" s="246">
        <v>5500</v>
      </c>
      <c r="I296" s="246" t="s">
        <v>161</v>
      </c>
      <c r="J296" s="246"/>
      <c r="L296" s="11"/>
      <c r="M296" s="11"/>
      <c r="N296" s="11"/>
      <c r="O296" s="156"/>
      <c r="P296" s="156"/>
      <c r="Q296" s="11"/>
      <c r="R296" s="156"/>
      <c r="S296" s="156"/>
      <c r="T296" s="11"/>
      <c r="U296" s="156"/>
      <c r="V296" s="156"/>
      <c r="W296" s="11"/>
    </row>
    <row r="297" spans="1:23" x14ac:dyDescent="0.3">
      <c r="A297" s="157" t="s">
        <v>548</v>
      </c>
      <c r="B297" s="249"/>
      <c r="C297" s="437">
        <v>0.28000000000000003</v>
      </c>
      <c r="D297" s="437">
        <v>0.28000000000000003</v>
      </c>
      <c r="E297" s="437">
        <v>0.28000000000000003</v>
      </c>
      <c r="F297" s="437">
        <v>0.28000000000000003</v>
      </c>
      <c r="G297" s="437">
        <v>0.28000000000000003</v>
      </c>
      <c r="H297" s="437">
        <v>0.28000000000000003</v>
      </c>
      <c r="I297" s="246"/>
      <c r="J297" s="246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:23" x14ac:dyDescent="0.3">
      <c r="A298" s="157" t="s">
        <v>549</v>
      </c>
      <c r="B298" s="249"/>
      <c r="C298" s="437">
        <v>0.56000000000000005</v>
      </c>
      <c r="D298" s="437">
        <v>0.56000000000000005</v>
      </c>
      <c r="E298" s="437">
        <v>0.56000000000000005</v>
      </c>
      <c r="F298" s="437">
        <v>0.56000000000000005</v>
      </c>
      <c r="G298" s="437">
        <v>0.56000000000000005</v>
      </c>
      <c r="H298" s="437">
        <v>0.56000000000000005</v>
      </c>
      <c r="I298" s="246"/>
      <c r="J298" s="246"/>
      <c r="L298" s="11"/>
      <c r="M298" s="11"/>
      <c r="N298" s="156"/>
      <c r="O298" s="161"/>
      <c r="P298" s="161"/>
      <c r="Q298" s="11"/>
      <c r="R298" s="161"/>
      <c r="S298" s="161"/>
      <c r="T298" s="11"/>
      <c r="U298" s="161"/>
      <c r="V298" s="161"/>
      <c r="W298" s="11"/>
    </row>
    <row r="299" spans="1:23" x14ac:dyDescent="0.3">
      <c r="A299" s="157" t="s">
        <v>529</v>
      </c>
      <c r="B299" s="246"/>
      <c r="C299" s="246">
        <v>55000</v>
      </c>
      <c r="D299" s="246">
        <v>165000</v>
      </c>
      <c r="E299" s="246">
        <v>110000</v>
      </c>
      <c r="F299" s="246">
        <v>2420000</v>
      </c>
      <c r="G299" s="246">
        <v>13750</v>
      </c>
      <c r="H299" s="246">
        <v>41250</v>
      </c>
      <c r="I299" s="246" t="s">
        <v>102</v>
      </c>
      <c r="J299" s="246"/>
      <c r="L299" s="11"/>
      <c r="M299" s="11"/>
      <c r="N299" s="156"/>
      <c r="O299" s="161"/>
      <c r="P299" s="161"/>
      <c r="Q299" s="11"/>
      <c r="R299" s="161"/>
      <c r="S299" s="161"/>
      <c r="T299" s="11"/>
      <c r="U299" s="161"/>
      <c r="V299" s="161"/>
      <c r="W299" s="11"/>
    </row>
    <row r="300" spans="1:23" x14ac:dyDescent="0.3">
      <c r="A300" s="157" t="s">
        <v>530</v>
      </c>
      <c r="B300" s="246"/>
      <c r="C300" s="246">
        <v>27500</v>
      </c>
      <c r="D300" s="246">
        <v>82500</v>
      </c>
      <c r="E300" s="246">
        <v>55000</v>
      </c>
      <c r="F300" s="246">
        <v>1210000</v>
      </c>
      <c r="G300" s="246">
        <v>6875</v>
      </c>
      <c r="H300" s="246">
        <v>20625</v>
      </c>
      <c r="I300" s="246" t="s">
        <v>102</v>
      </c>
      <c r="J300" s="246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1:23" x14ac:dyDescent="0.3">
      <c r="A301" s="157" t="s">
        <v>536</v>
      </c>
      <c r="B301" s="248"/>
      <c r="C301" s="248">
        <v>0</v>
      </c>
      <c r="D301" s="248">
        <v>0</v>
      </c>
      <c r="E301" s="248">
        <v>0</v>
      </c>
      <c r="F301" s="248">
        <v>0</v>
      </c>
      <c r="G301" s="248">
        <v>0</v>
      </c>
      <c r="H301" s="248">
        <v>0</v>
      </c>
      <c r="I301" s="246" t="s">
        <v>7</v>
      </c>
      <c r="J301" s="246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:23" x14ac:dyDescent="0.3">
      <c r="A302" s="157" t="s">
        <v>537</v>
      </c>
      <c r="B302" s="246"/>
      <c r="C302" s="246">
        <v>98214.28571428571</v>
      </c>
      <c r="D302" s="246">
        <v>294642.8571428571</v>
      </c>
      <c r="E302" s="246">
        <v>196428.57142857142</v>
      </c>
      <c r="F302" s="246">
        <v>4321428.5714285709</v>
      </c>
      <c r="G302" s="246">
        <v>24553.571428571428</v>
      </c>
      <c r="H302" s="246">
        <v>73660.714285714275</v>
      </c>
      <c r="I302" s="246" t="s">
        <v>102</v>
      </c>
      <c r="J302" s="246"/>
      <c r="L302" s="11"/>
      <c r="M302" s="11"/>
      <c r="N302" s="14"/>
      <c r="O302" s="14"/>
      <c r="P302" s="14"/>
      <c r="Q302" s="11"/>
      <c r="R302" s="14"/>
      <c r="S302" s="14"/>
      <c r="T302" s="11"/>
      <c r="U302" s="14"/>
      <c r="V302" s="14"/>
      <c r="W302" s="11"/>
    </row>
    <row r="303" spans="1:23" x14ac:dyDescent="0.3">
      <c r="A303" s="157" t="s">
        <v>538</v>
      </c>
      <c r="B303" s="248">
        <v>1</v>
      </c>
      <c r="C303" s="248">
        <v>1</v>
      </c>
      <c r="D303" s="248">
        <v>1</v>
      </c>
      <c r="E303" s="248">
        <v>1</v>
      </c>
      <c r="F303" s="248">
        <v>1</v>
      </c>
      <c r="G303" s="248">
        <v>1</v>
      </c>
      <c r="H303" s="248">
        <v>1</v>
      </c>
      <c r="I303" s="246" t="s">
        <v>7</v>
      </c>
      <c r="J303" s="246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1:23" x14ac:dyDescent="0.3">
      <c r="A304" s="157" t="s">
        <v>168</v>
      </c>
      <c r="B304" s="246"/>
      <c r="C304" s="246">
        <v>7500000</v>
      </c>
      <c r="D304" s="246">
        <v>22500000</v>
      </c>
      <c r="E304" s="246">
        <v>15000000</v>
      </c>
      <c r="F304" s="246">
        <v>330000000</v>
      </c>
      <c r="G304" s="246">
        <v>1875000</v>
      </c>
      <c r="H304" s="246">
        <v>5625000</v>
      </c>
      <c r="I304" s="246" t="s">
        <v>109</v>
      </c>
      <c r="J304" s="246"/>
      <c r="L304" s="11"/>
      <c r="M304" s="11"/>
      <c r="N304" s="14"/>
      <c r="O304" s="14"/>
      <c r="P304" s="14"/>
      <c r="Q304" s="11"/>
      <c r="R304" s="14"/>
      <c r="S304" s="14"/>
      <c r="T304" s="11"/>
      <c r="U304" s="14"/>
      <c r="V304" s="14"/>
      <c r="W304" s="11"/>
    </row>
    <row r="305" spans="1:23" x14ac:dyDescent="0.3">
      <c r="A305" s="157" t="s">
        <v>818</v>
      </c>
      <c r="B305" s="248">
        <v>0.47</v>
      </c>
      <c r="C305" s="248">
        <v>0.47</v>
      </c>
      <c r="D305" s="248">
        <v>0.47</v>
      </c>
      <c r="E305" s="248">
        <v>0.47</v>
      </c>
      <c r="F305" s="248">
        <v>0.47</v>
      </c>
      <c r="G305" s="248">
        <v>0.47</v>
      </c>
      <c r="H305" s="248">
        <v>0.47</v>
      </c>
      <c r="I305" s="246" t="s">
        <v>7</v>
      </c>
      <c r="J305" s="246" t="s">
        <v>819</v>
      </c>
      <c r="L305" s="11"/>
      <c r="M305" s="11"/>
      <c r="N305" s="14"/>
      <c r="O305" s="14"/>
      <c r="P305" s="14"/>
      <c r="Q305" s="11"/>
      <c r="R305" s="14"/>
      <c r="S305" s="14"/>
      <c r="T305" s="11"/>
      <c r="U305" s="14"/>
      <c r="V305" s="14"/>
      <c r="W305" s="11"/>
    </row>
    <row r="306" spans="1:23" x14ac:dyDescent="0.3">
      <c r="A306" s="157" t="s">
        <v>540</v>
      </c>
      <c r="B306" s="248">
        <v>0.65</v>
      </c>
      <c r="C306" s="248">
        <v>0.65</v>
      </c>
      <c r="D306" s="248">
        <v>0.65</v>
      </c>
      <c r="E306" s="248">
        <v>0.65</v>
      </c>
      <c r="F306" s="248">
        <v>0.65</v>
      </c>
      <c r="G306" s="248">
        <v>0.65</v>
      </c>
      <c r="H306" s="248">
        <v>0.65</v>
      </c>
      <c r="I306" s="246" t="s">
        <v>7</v>
      </c>
      <c r="J306" s="246" t="s">
        <v>94</v>
      </c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1:23" x14ac:dyDescent="0.3">
      <c r="A307" s="157" t="s">
        <v>170</v>
      </c>
      <c r="B307" s="248">
        <v>0.1</v>
      </c>
      <c r="C307" s="248">
        <v>0.1</v>
      </c>
      <c r="D307" s="248">
        <v>0.1</v>
      </c>
      <c r="E307" s="248">
        <v>0.1</v>
      </c>
      <c r="F307" s="248">
        <v>0.1</v>
      </c>
      <c r="G307" s="248">
        <v>0.1</v>
      </c>
      <c r="H307" s="248">
        <v>0.1</v>
      </c>
      <c r="I307" s="246" t="s">
        <v>7</v>
      </c>
      <c r="J307" s="246"/>
      <c r="L307" s="11"/>
      <c r="M307" s="11"/>
      <c r="N307" s="14"/>
      <c r="O307" s="14"/>
      <c r="P307" s="14"/>
      <c r="Q307" s="11"/>
      <c r="R307" s="14"/>
      <c r="S307" s="14"/>
      <c r="T307" s="11"/>
      <c r="U307" s="14"/>
      <c r="V307" s="14"/>
      <c r="W307" s="11"/>
    </row>
    <row r="308" spans="1:23" x14ac:dyDescent="0.3">
      <c r="A308" s="157" t="s">
        <v>117</v>
      </c>
      <c r="B308" s="248">
        <v>0.2</v>
      </c>
      <c r="C308" s="248">
        <v>0.2</v>
      </c>
      <c r="D308" s="248">
        <v>0.2</v>
      </c>
      <c r="E308" s="248">
        <v>0.2</v>
      </c>
      <c r="F308" s="248">
        <v>0.2</v>
      </c>
      <c r="G308" s="248">
        <v>0.2</v>
      </c>
      <c r="H308" s="248">
        <v>0.2</v>
      </c>
      <c r="I308" s="246" t="s">
        <v>7</v>
      </c>
      <c r="J308" s="246"/>
      <c r="L308" s="11"/>
      <c r="M308" s="11"/>
      <c r="N308" s="14"/>
      <c r="O308" s="14"/>
      <c r="P308" s="14"/>
      <c r="Q308" s="11"/>
      <c r="R308" s="14"/>
      <c r="S308" s="14"/>
      <c r="T308" s="11"/>
      <c r="U308" s="14"/>
      <c r="V308" s="14"/>
      <c r="W308" s="11"/>
    </row>
    <row r="309" spans="1:23" x14ac:dyDescent="0.3">
      <c r="A309" s="157" t="s">
        <v>472</v>
      </c>
      <c r="B309" s="246">
        <v>15</v>
      </c>
      <c r="C309" s="246">
        <v>15</v>
      </c>
      <c r="D309" s="246">
        <v>15</v>
      </c>
      <c r="E309" s="246">
        <v>15</v>
      </c>
      <c r="F309" s="246">
        <v>15</v>
      </c>
      <c r="G309" s="246">
        <v>15</v>
      </c>
      <c r="H309" s="246">
        <v>15</v>
      </c>
      <c r="I309" s="246" t="s">
        <v>173</v>
      </c>
      <c r="J309" s="246"/>
      <c r="L309" s="11"/>
      <c r="M309" s="11"/>
      <c r="N309" s="14"/>
      <c r="O309" s="14"/>
      <c r="P309" s="14"/>
      <c r="Q309" s="11"/>
      <c r="R309" s="14"/>
      <c r="S309" s="14"/>
      <c r="T309" s="11"/>
      <c r="U309" s="14"/>
      <c r="V309" s="14"/>
      <c r="W309" s="11"/>
    </row>
    <row r="310" spans="1:23" x14ac:dyDescent="0.3">
      <c r="A310" s="157" t="s">
        <v>194</v>
      </c>
      <c r="B310" s="246">
        <v>20</v>
      </c>
      <c r="C310" s="246">
        <v>20</v>
      </c>
      <c r="D310" s="246">
        <v>20</v>
      </c>
      <c r="E310" s="246">
        <v>20</v>
      </c>
      <c r="F310" s="246">
        <v>20</v>
      </c>
      <c r="G310" s="246">
        <v>20</v>
      </c>
      <c r="H310" s="246">
        <v>20</v>
      </c>
      <c r="I310" s="246" t="s">
        <v>550</v>
      </c>
      <c r="J310" s="246" t="s">
        <v>551</v>
      </c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:23" x14ac:dyDescent="0.3">
      <c r="A311" s="157" t="s">
        <v>222</v>
      </c>
      <c r="B311" s="248">
        <v>0.8</v>
      </c>
      <c r="C311" s="248">
        <v>0.8</v>
      </c>
      <c r="D311" s="248">
        <v>0.8</v>
      </c>
      <c r="E311" s="248">
        <v>0.8</v>
      </c>
      <c r="F311" s="248">
        <v>0.8</v>
      </c>
      <c r="G311" s="248">
        <v>0.8</v>
      </c>
      <c r="H311" s="248">
        <v>0.8</v>
      </c>
      <c r="I311" s="246" t="s">
        <v>7</v>
      </c>
      <c r="J311" s="246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:23" x14ac:dyDescent="0.3">
      <c r="A312" s="157" t="s">
        <v>176</v>
      </c>
      <c r="B312" s="248">
        <v>0.6</v>
      </c>
      <c r="C312" s="248">
        <v>0.6</v>
      </c>
      <c r="D312" s="248">
        <v>0.6</v>
      </c>
      <c r="E312" s="248">
        <v>0.6</v>
      </c>
      <c r="F312" s="248">
        <v>0.6</v>
      </c>
      <c r="G312" s="248">
        <v>0.6</v>
      </c>
      <c r="H312" s="248">
        <v>0.6</v>
      </c>
      <c r="I312" s="246" t="s">
        <v>7</v>
      </c>
      <c r="J312" s="246"/>
      <c r="L312" s="11"/>
      <c r="M312" s="11"/>
      <c r="N312" s="14"/>
      <c r="O312" s="14"/>
      <c r="P312" s="14"/>
      <c r="Q312" s="11"/>
      <c r="R312" s="14"/>
      <c r="S312" s="14"/>
      <c r="T312" s="11"/>
      <c r="U312" s="14"/>
      <c r="V312" s="14"/>
      <c r="W312" s="11"/>
    </row>
    <row r="313" spans="1:23" x14ac:dyDescent="0.3">
      <c r="A313" s="157" t="s">
        <v>543</v>
      </c>
      <c r="B313" s="248">
        <v>0</v>
      </c>
      <c r="C313" s="248">
        <v>0</v>
      </c>
      <c r="D313" s="248">
        <v>0</v>
      </c>
      <c r="E313" s="248">
        <v>0</v>
      </c>
      <c r="F313" s="248">
        <v>0</v>
      </c>
      <c r="G313" s="248">
        <v>0</v>
      </c>
      <c r="H313" s="248">
        <v>0</v>
      </c>
      <c r="I313" s="246" t="s">
        <v>7</v>
      </c>
      <c r="J313" s="246"/>
      <c r="L313" s="11"/>
      <c r="M313" s="11"/>
      <c r="N313" s="14"/>
      <c r="O313" s="14"/>
      <c r="P313" s="14"/>
      <c r="Q313" s="11"/>
      <c r="R313" s="14"/>
      <c r="S313" s="14"/>
      <c r="T313" s="11"/>
      <c r="U313" s="14"/>
      <c r="V313" s="14"/>
      <c r="W313" s="11"/>
    </row>
    <row r="314" spans="1:23" x14ac:dyDescent="0.3">
      <c r="A314" s="157" t="s">
        <v>544</v>
      </c>
      <c r="B314" s="248">
        <v>0</v>
      </c>
      <c r="C314" s="248">
        <v>0</v>
      </c>
      <c r="D314" s="248">
        <v>0</v>
      </c>
      <c r="E314" s="248">
        <v>0</v>
      </c>
      <c r="F314" s="248">
        <v>0</v>
      </c>
      <c r="G314" s="248">
        <v>0</v>
      </c>
      <c r="H314" s="248">
        <v>0</v>
      </c>
      <c r="I314" s="246" t="s">
        <v>7</v>
      </c>
      <c r="J314" s="246"/>
      <c r="L314" s="11"/>
      <c r="M314" s="11"/>
      <c r="N314" s="14"/>
      <c r="O314" s="14"/>
      <c r="P314" s="14"/>
      <c r="Q314" s="11"/>
      <c r="R314" s="14"/>
      <c r="S314" s="14"/>
      <c r="T314" s="11"/>
      <c r="U314" s="14"/>
      <c r="V314" s="14"/>
      <c r="W314" s="11"/>
    </row>
    <row r="315" spans="1:23" x14ac:dyDescent="0.3">
      <c r="A315" s="157" t="s">
        <v>545</v>
      </c>
      <c r="B315" s="248">
        <v>1</v>
      </c>
      <c r="C315" s="248">
        <v>1</v>
      </c>
      <c r="D315" s="248">
        <v>1</v>
      </c>
      <c r="E315" s="248">
        <v>1</v>
      </c>
      <c r="F315" s="248">
        <v>1</v>
      </c>
      <c r="G315" s="248">
        <v>1</v>
      </c>
      <c r="H315" s="248">
        <v>1</v>
      </c>
      <c r="I315" s="246" t="s">
        <v>7</v>
      </c>
      <c r="J315" s="246"/>
      <c r="L315" s="11"/>
      <c r="M315" s="11"/>
      <c r="N315" s="14"/>
      <c r="O315" s="14"/>
      <c r="P315" s="14"/>
      <c r="Q315" s="11"/>
      <c r="R315" s="14"/>
      <c r="S315" s="14"/>
      <c r="T315" s="11"/>
      <c r="U315" s="14"/>
      <c r="V315" s="14"/>
      <c r="W315" s="11"/>
    </row>
    <row r="316" spans="1:23" x14ac:dyDescent="0.3">
      <c r="A316" s="157" t="s">
        <v>242</v>
      </c>
      <c r="B316" s="248">
        <v>0.85</v>
      </c>
      <c r="C316" s="248">
        <v>0.85</v>
      </c>
      <c r="D316" s="248">
        <v>0.85</v>
      </c>
      <c r="E316" s="248">
        <v>0.85</v>
      </c>
      <c r="F316" s="248">
        <v>0.85</v>
      </c>
      <c r="G316" s="248">
        <v>0.85</v>
      </c>
      <c r="H316" s="248">
        <v>0.85</v>
      </c>
      <c r="I316" s="246" t="s">
        <v>7</v>
      </c>
      <c r="J316" s="246"/>
      <c r="L316" s="11"/>
      <c r="M316" s="11"/>
      <c r="N316" s="14"/>
      <c r="O316" s="14"/>
      <c r="P316" s="14"/>
      <c r="Q316" s="11"/>
      <c r="R316" s="14"/>
      <c r="S316" s="14"/>
      <c r="T316" s="11"/>
      <c r="U316" s="14"/>
      <c r="V316" s="14"/>
      <c r="W316" s="11"/>
    </row>
    <row r="317" spans="1:23" ht="15" thickBot="1" x14ac:dyDescent="0.35">
      <c r="L317" s="11"/>
      <c r="M317" s="11"/>
      <c r="N317" s="14"/>
      <c r="O317" s="14"/>
      <c r="P317" s="14"/>
      <c r="Q317" s="11"/>
      <c r="R317" s="14"/>
      <c r="S317" s="14"/>
      <c r="T317" s="11"/>
      <c r="U317" s="14"/>
      <c r="V317" s="14"/>
      <c r="W317" s="11"/>
    </row>
    <row r="318" spans="1:23" ht="15" thickBot="1" x14ac:dyDescent="0.35">
      <c r="A318" s="166" t="s">
        <v>998</v>
      </c>
      <c r="B318" s="21" t="s">
        <v>0</v>
      </c>
      <c r="C318" s="444" t="s">
        <v>1</v>
      </c>
      <c r="D318" s="445"/>
      <c r="E318" s="446" t="s">
        <v>153</v>
      </c>
      <c r="F318" s="447"/>
      <c r="G318" s="448" t="s">
        <v>2</v>
      </c>
      <c r="H318" s="448"/>
      <c r="I318" s="80"/>
      <c r="J318" s="8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:23" x14ac:dyDescent="0.3">
      <c r="A319" s="159"/>
      <c r="B319" s="100">
        <v>2015</v>
      </c>
      <c r="C319" s="101">
        <v>2020</v>
      </c>
      <c r="D319" s="101">
        <v>2030</v>
      </c>
      <c r="E319" s="102">
        <v>2020</v>
      </c>
      <c r="F319" s="102">
        <v>2030</v>
      </c>
      <c r="G319" s="103">
        <v>2020</v>
      </c>
      <c r="H319" s="103">
        <v>2030</v>
      </c>
      <c r="I319" s="104" t="s">
        <v>3</v>
      </c>
      <c r="J319" s="105" t="s">
        <v>4</v>
      </c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1:23" x14ac:dyDescent="0.3">
      <c r="A320" s="75" t="s">
        <v>684</v>
      </c>
      <c r="B320" s="246">
        <v>83.5</v>
      </c>
      <c r="C320" s="246">
        <v>83.5</v>
      </c>
      <c r="D320" s="246">
        <v>83.5</v>
      </c>
      <c r="E320" s="246">
        <v>83.5</v>
      </c>
      <c r="F320" s="246">
        <v>83.5</v>
      </c>
      <c r="G320" s="246">
        <v>83.5</v>
      </c>
      <c r="H320" s="246">
        <v>83.5</v>
      </c>
      <c r="I320" s="110" t="s">
        <v>17</v>
      </c>
      <c r="J320" s="246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1:23" x14ac:dyDescent="0.3">
      <c r="A321" s="75" t="s">
        <v>685</v>
      </c>
      <c r="B321" s="246">
        <v>50</v>
      </c>
      <c r="C321" s="246">
        <v>50</v>
      </c>
      <c r="D321" s="246">
        <v>50</v>
      </c>
      <c r="E321" s="246">
        <v>50</v>
      </c>
      <c r="F321" s="246">
        <v>50</v>
      </c>
      <c r="G321" s="246">
        <v>50</v>
      </c>
      <c r="H321" s="246">
        <v>50</v>
      </c>
      <c r="I321" s="110" t="s">
        <v>17</v>
      </c>
      <c r="J321" s="246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1:23" x14ac:dyDescent="0.3">
      <c r="A322" s="157" t="s">
        <v>156</v>
      </c>
      <c r="B322" s="246"/>
      <c r="C322" s="246">
        <v>5</v>
      </c>
      <c r="D322" s="246">
        <v>10</v>
      </c>
      <c r="E322" s="246">
        <v>10</v>
      </c>
      <c r="F322" s="246">
        <v>20</v>
      </c>
      <c r="G322" s="246">
        <v>1</v>
      </c>
      <c r="H322" s="246">
        <v>3</v>
      </c>
      <c r="I322" s="246" t="s">
        <v>157</v>
      </c>
      <c r="J322" s="247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</row>
    <row r="323" spans="1:23" x14ac:dyDescent="0.3">
      <c r="A323" s="157" t="s">
        <v>487</v>
      </c>
      <c r="B323" s="246"/>
      <c r="C323" s="249">
        <v>1.5</v>
      </c>
      <c r="D323" s="249">
        <v>1.5</v>
      </c>
      <c r="E323" s="249">
        <v>1.5</v>
      </c>
      <c r="F323" s="249">
        <v>1.5</v>
      </c>
      <c r="G323" s="249">
        <v>1.5</v>
      </c>
      <c r="H323" s="249">
        <v>1.5</v>
      </c>
      <c r="I323" s="246" t="s">
        <v>547</v>
      </c>
      <c r="J323" s="247"/>
      <c r="L323" s="11"/>
      <c r="M323" s="11"/>
      <c r="N323" s="11"/>
      <c r="O323" s="156"/>
      <c r="P323" s="156"/>
      <c r="Q323" s="11"/>
      <c r="R323" s="156"/>
      <c r="S323" s="156"/>
      <c r="T323" s="11"/>
      <c r="U323" s="156"/>
      <c r="V323" s="156"/>
      <c r="W323" s="11"/>
    </row>
    <row r="324" spans="1:23" x14ac:dyDescent="0.3">
      <c r="A324" s="157" t="s">
        <v>160</v>
      </c>
      <c r="B324" s="246"/>
      <c r="C324" s="246">
        <v>6500</v>
      </c>
      <c r="D324" s="246">
        <v>6500</v>
      </c>
      <c r="E324" s="246">
        <v>6500</v>
      </c>
      <c r="F324" s="246">
        <v>6500</v>
      </c>
      <c r="G324" s="246">
        <v>6500</v>
      </c>
      <c r="H324" s="246">
        <v>6500</v>
      </c>
      <c r="I324" s="246" t="s">
        <v>161</v>
      </c>
      <c r="J324" s="247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</row>
    <row r="325" spans="1:23" x14ac:dyDescent="0.3">
      <c r="A325" s="157" t="s">
        <v>548</v>
      </c>
      <c r="B325" s="246"/>
      <c r="C325" s="437">
        <v>0.38</v>
      </c>
      <c r="D325" s="437">
        <v>0.38</v>
      </c>
      <c r="E325" s="437">
        <v>0.38</v>
      </c>
      <c r="F325" s="437">
        <v>0.38</v>
      </c>
      <c r="G325" s="437">
        <v>0.38</v>
      </c>
      <c r="H325" s="437">
        <v>0.38</v>
      </c>
      <c r="I325" s="246"/>
      <c r="J325" s="247"/>
      <c r="L325" s="11"/>
      <c r="M325" s="11"/>
      <c r="N325" s="11"/>
      <c r="O325" s="161"/>
      <c r="P325" s="161"/>
      <c r="Q325" s="11"/>
      <c r="R325" s="161"/>
      <c r="S325" s="161"/>
      <c r="T325" s="11"/>
      <c r="U325" s="161"/>
      <c r="V325" s="161"/>
      <c r="W325" s="11"/>
    </row>
    <row r="326" spans="1:23" x14ac:dyDescent="0.3">
      <c r="A326" s="157" t="s">
        <v>549</v>
      </c>
      <c r="B326" s="246"/>
      <c r="C326" s="437">
        <v>0.5</v>
      </c>
      <c r="D326" s="437">
        <v>0.5</v>
      </c>
      <c r="E326" s="437">
        <v>0.5</v>
      </c>
      <c r="F326" s="437">
        <v>0.5</v>
      </c>
      <c r="G326" s="437">
        <v>0.5</v>
      </c>
      <c r="H326" s="437">
        <v>0.5</v>
      </c>
      <c r="I326" s="246"/>
      <c r="J326" s="247"/>
      <c r="L326" s="11"/>
      <c r="M326" s="11"/>
      <c r="N326" s="11"/>
      <c r="O326" s="161"/>
      <c r="P326" s="161"/>
      <c r="Q326" s="11"/>
      <c r="R326" s="161"/>
      <c r="S326" s="161"/>
      <c r="T326" s="11"/>
      <c r="U326" s="161"/>
      <c r="V326" s="161"/>
      <c r="W326" s="11"/>
    </row>
    <row r="327" spans="1:23" x14ac:dyDescent="0.3">
      <c r="A327" s="157" t="s">
        <v>529</v>
      </c>
      <c r="B327" s="246"/>
      <c r="C327" s="246">
        <v>64144.73684210526</v>
      </c>
      <c r="D327" s="246">
        <v>128289.47368421052</v>
      </c>
      <c r="E327" s="246">
        <v>128289.47368421052</v>
      </c>
      <c r="F327" s="246">
        <v>256578.94736842104</v>
      </c>
      <c r="G327" s="246">
        <v>12828.947368421052</v>
      </c>
      <c r="H327" s="246">
        <v>38486.84210526316</v>
      </c>
      <c r="I327" s="246" t="s">
        <v>102</v>
      </c>
      <c r="J327" s="247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</row>
    <row r="328" spans="1:23" x14ac:dyDescent="0.3">
      <c r="A328" s="157" t="s">
        <v>530</v>
      </c>
      <c r="B328" s="246"/>
      <c r="C328" s="246">
        <v>48750</v>
      </c>
      <c r="D328" s="246">
        <v>97500</v>
      </c>
      <c r="E328" s="246">
        <v>97500</v>
      </c>
      <c r="F328" s="246">
        <v>195000</v>
      </c>
      <c r="G328" s="246">
        <v>9750</v>
      </c>
      <c r="H328" s="246">
        <v>29250</v>
      </c>
      <c r="I328" s="246" t="s">
        <v>102</v>
      </c>
      <c r="J328" s="247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</row>
    <row r="329" spans="1:23" x14ac:dyDescent="0.3">
      <c r="A329" s="157" t="s">
        <v>537</v>
      </c>
      <c r="B329" s="246"/>
      <c r="C329" s="246">
        <v>128289.47368421052</v>
      </c>
      <c r="D329" s="246">
        <v>256578.94736842104</v>
      </c>
      <c r="E329" s="246">
        <v>256578.94736842104</v>
      </c>
      <c r="F329" s="246">
        <v>513157.89473684208</v>
      </c>
      <c r="G329" s="246">
        <v>25657.894736842103</v>
      </c>
      <c r="H329" s="246">
        <v>76973.68421052632</v>
      </c>
      <c r="I329" s="246" t="s">
        <v>102</v>
      </c>
      <c r="J329" s="247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</row>
    <row r="330" spans="1:23" x14ac:dyDescent="0.3">
      <c r="A330" s="157" t="s">
        <v>538</v>
      </c>
      <c r="B330" s="248">
        <v>1</v>
      </c>
      <c r="C330" s="248">
        <v>1</v>
      </c>
      <c r="D330" s="248">
        <v>1</v>
      </c>
      <c r="E330" s="248">
        <v>1</v>
      </c>
      <c r="F330" s="248">
        <v>1</v>
      </c>
      <c r="G330" s="248">
        <v>1</v>
      </c>
      <c r="H330" s="248">
        <v>1</v>
      </c>
      <c r="I330" s="246" t="s">
        <v>7</v>
      </c>
      <c r="J330" s="247"/>
      <c r="L330" s="11"/>
      <c r="M330" s="11"/>
      <c r="N330" s="14"/>
      <c r="O330" s="14"/>
      <c r="P330" s="14"/>
      <c r="Q330" s="11"/>
      <c r="R330" s="14"/>
      <c r="S330" s="14"/>
      <c r="T330" s="11"/>
      <c r="U330" s="14"/>
      <c r="V330" s="14"/>
      <c r="W330" s="11"/>
    </row>
    <row r="331" spans="1:23" x14ac:dyDescent="0.3">
      <c r="A331" s="157" t="s">
        <v>168</v>
      </c>
      <c r="B331" s="246"/>
      <c r="C331" s="246">
        <v>7500000</v>
      </c>
      <c r="D331" s="246">
        <v>15000000</v>
      </c>
      <c r="E331" s="246">
        <v>15000000</v>
      </c>
      <c r="F331" s="246">
        <v>30000000</v>
      </c>
      <c r="G331" s="246">
        <v>1500000</v>
      </c>
      <c r="H331" s="246">
        <v>4500000</v>
      </c>
      <c r="I331" s="246" t="s">
        <v>109</v>
      </c>
      <c r="J331" s="247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</row>
    <row r="332" spans="1:23" x14ac:dyDescent="0.3">
      <c r="A332" s="157" t="s">
        <v>818</v>
      </c>
      <c r="B332" s="248">
        <v>0.47</v>
      </c>
      <c r="C332" s="248">
        <v>0.47</v>
      </c>
      <c r="D332" s="248">
        <v>0.47</v>
      </c>
      <c r="E332" s="248">
        <v>0.47</v>
      </c>
      <c r="F332" s="248">
        <v>0.47</v>
      </c>
      <c r="G332" s="248">
        <v>0.47</v>
      </c>
      <c r="H332" s="248">
        <v>0.47</v>
      </c>
      <c r="I332" s="246" t="s">
        <v>7</v>
      </c>
      <c r="J332" s="246" t="s">
        <v>819</v>
      </c>
      <c r="L332" s="11"/>
      <c r="M332" s="11"/>
      <c r="N332" s="14"/>
      <c r="O332" s="14"/>
      <c r="P332" s="14"/>
      <c r="Q332" s="11"/>
      <c r="R332" s="14"/>
      <c r="S332" s="14"/>
      <c r="T332" s="11"/>
      <c r="U332" s="14"/>
      <c r="V332" s="14"/>
      <c r="W332" s="11"/>
    </row>
    <row r="333" spans="1:23" x14ac:dyDescent="0.3">
      <c r="A333" s="157" t="s">
        <v>170</v>
      </c>
      <c r="B333" s="248">
        <v>0.05</v>
      </c>
      <c r="C333" s="248">
        <v>0.05</v>
      </c>
      <c r="D333" s="248">
        <v>0.05</v>
      </c>
      <c r="E333" s="246">
        <v>0.05</v>
      </c>
      <c r="F333" s="246">
        <v>0.05</v>
      </c>
      <c r="G333" s="246">
        <v>0.05</v>
      </c>
      <c r="H333" s="246">
        <v>0.05</v>
      </c>
      <c r="I333" s="246" t="s">
        <v>7</v>
      </c>
      <c r="J333" s="247"/>
      <c r="L333" s="11"/>
      <c r="M333" s="11"/>
      <c r="N333" s="14"/>
      <c r="O333" s="14"/>
      <c r="P333" s="14"/>
      <c r="Q333" s="11"/>
      <c r="R333" s="11"/>
      <c r="S333" s="11"/>
      <c r="T333" s="11"/>
      <c r="U333" s="11"/>
      <c r="V333" s="11"/>
      <c r="W333" s="11"/>
    </row>
    <row r="334" spans="1:23" x14ac:dyDescent="0.3">
      <c r="A334" s="157" t="s">
        <v>534</v>
      </c>
      <c r="B334" s="248">
        <v>0.8</v>
      </c>
      <c r="C334" s="248">
        <v>0.8</v>
      </c>
      <c r="D334" s="248">
        <v>0.8</v>
      </c>
      <c r="E334" s="248">
        <v>0.8</v>
      </c>
      <c r="F334" s="248">
        <v>0.8</v>
      </c>
      <c r="G334" s="248">
        <v>0.8</v>
      </c>
      <c r="H334" s="248">
        <v>0.8</v>
      </c>
      <c r="I334" s="246" t="s">
        <v>7</v>
      </c>
      <c r="J334" s="247"/>
      <c r="L334" s="11"/>
      <c r="M334" s="11"/>
      <c r="N334" s="14"/>
      <c r="O334" s="14"/>
      <c r="P334" s="14"/>
      <c r="Q334" s="11"/>
      <c r="R334" s="14"/>
      <c r="S334" s="14"/>
      <c r="T334" s="11"/>
      <c r="U334" s="14"/>
      <c r="V334" s="14"/>
      <c r="W334" s="11"/>
    </row>
    <row r="335" spans="1:23" x14ac:dyDescent="0.3">
      <c r="A335" s="157" t="s">
        <v>117</v>
      </c>
      <c r="B335" s="248">
        <v>0.2</v>
      </c>
      <c r="C335" s="248">
        <v>0.2</v>
      </c>
      <c r="D335" s="248">
        <v>0.2</v>
      </c>
      <c r="E335" s="248">
        <v>0.2</v>
      </c>
      <c r="F335" s="248">
        <v>0.2</v>
      </c>
      <c r="G335" s="248">
        <v>0.2</v>
      </c>
      <c r="H335" s="248">
        <v>0.2</v>
      </c>
      <c r="I335" s="246" t="s">
        <v>7</v>
      </c>
      <c r="J335" s="247"/>
      <c r="L335" s="11"/>
      <c r="M335" s="11"/>
      <c r="N335" s="14"/>
      <c r="O335" s="14"/>
      <c r="P335" s="14"/>
      <c r="Q335" s="11"/>
      <c r="R335" s="14"/>
      <c r="S335" s="14"/>
      <c r="T335" s="11"/>
      <c r="U335" s="14"/>
      <c r="V335" s="14"/>
      <c r="W335" s="11"/>
    </row>
    <row r="336" spans="1:23" x14ac:dyDescent="0.3">
      <c r="A336" s="157" t="s">
        <v>472</v>
      </c>
      <c r="B336" s="247">
        <v>15</v>
      </c>
      <c r="C336" s="247">
        <v>15</v>
      </c>
      <c r="D336" s="247">
        <v>15</v>
      </c>
      <c r="E336" s="246">
        <v>15</v>
      </c>
      <c r="F336" s="246">
        <v>15</v>
      </c>
      <c r="G336" s="246">
        <v>15</v>
      </c>
      <c r="H336" s="246">
        <v>15</v>
      </c>
      <c r="I336" s="246" t="s">
        <v>173</v>
      </c>
      <c r="J336" s="247"/>
      <c r="L336" s="11"/>
      <c r="M336" s="11"/>
      <c r="Q336" s="11"/>
      <c r="R336" s="11"/>
      <c r="S336" s="11"/>
      <c r="T336" s="11"/>
      <c r="U336" s="11"/>
      <c r="V336" s="11"/>
      <c r="W336" s="11"/>
    </row>
    <row r="337" spans="1:23" x14ac:dyDescent="0.3">
      <c r="A337" s="157" t="s">
        <v>194</v>
      </c>
      <c r="B337" s="247">
        <v>10</v>
      </c>
      <c r="C337" s="247">
        <v>10</v>
      </c>
      <c r="D337" s="247">
        <v>10</v>
      </c>
      <c r="E337" s="246">
        <v>10</v>
      </c>
      <c r="F337" s="246">
        <v>10</v>
      </c>
      <c r="G337" s="246">
        <v>10</v>
      </c>
      <c r="H337" s="246">
        <v>10</v>
      </c>
      <c r="I337" s="246" t="s">
        <v>550</v>
      </c>
      <c r="J337" s="247"/>
      <c r="L337" s="11"/>
      <c r="M337" s="11"/>
      <c r="Q337" s="11"/>
      <c r="R337" s="11"/>
      <c r="S337" s="11"/>
      <c r="T337" s="11"/>
      <c r="U337" s="11"/>
      <c r="V337" s="11"/>
      <c r="W337" s="11"/>
    </row>
    <row r="338" spans="1:23" x14ac:dyDescent="0.3">
      <c r="A338" s="157" t="s">
        <v>222</v>
      </c>
      <c r="B338" s="248">
        <v>0.8</v>
      </c>
      <c r="C338" s="248">
        <v>0.8</v>
      </c>
      <c r="D338" s="248">
        <v>0.8</v>
      </c>
      <c r="E338" s="246">
        <v>0.8</v>
      </c>
      <c r="F338" s="246">
        <v>0.8</v>
      </c>
      <c r="G338" s="246">
        <v>0.8</v>
      </c>
      <c r="H338" s="246">
        <v>0.8</v>
      </c>
      <c r="I338" s="246" t="s">
        <v>7</v>
      </c>
      <c r="J338" s="247"/>
      <c r="L338" s="11"/>
      <c r="M338" s="11"/>
      <c r="N338" s="14"/>
      <c r="O338" s="14"/>
      <c r="P338" s="14"/>
      <c r="Q338" s="11"/>
      <c r="R338" s="11"/>
      <c r="S338" s="11"/>
      <c r="T338" s="11"/>
      <c r="U338" s="11"/>
      <c r="V338" s="11"/>
      <c r="W338" s="11"/>
    </row>
    <row r="339" spans="1:23" x14ac:dyDescent="0.3">
      <c r="A339" s="157" t="s">
        <v>176</v>
      </c>
      <c r="B339" s="248">
        <v>0.4</v>
      </c>
      <c r="C339" s="248">
        <v>0.4</v>
      </c>
      <c r="D339" s="248">
        <v>0.4</v>
      </c>
      <c r="E339" s="246">
        <v>0.4</v>
      </c>
      <c r="F339" s="246">
        <v>0.4</v>
      </c>
      <c r="G339" s="246">
        <v>0.4</v>
      </c>
      <c r="H339" s="246">
        <v>0.4</v>
      </c>
      <c r="I339" s="246" t="s">
        <v>7</v>
      </c>
      <c r="J339" s="247"/>
      <c r="L339" s="11"/>
      <c r="M339" s="11"/>
      <c r="N339" s="14"/>
      <c r="O339" s="14"/>
      <c r="P339" s="14"/>
      <c r="Q339" s="11"/>
      <c r="R339" s="11"/>
      <c r="S339" s="11"/>
      <c r="T339" s="11"/>
      <c r="U339" s="11"/>
      <c r="V339" s="11"/>
      <c r="W339" s="11"/>
    </row>
    <row r="340" spans="1:23" ht="15" thickBot="1" x14ac:dyDescent="0.35"/>
    <row r="341" spans="1:23" ht="15" thickBot="1" x14ac:dyDescent="0.35">
      <c r="A341" s="79" t="s">
        <v>999</v>
      </c>
      <c r="B341" s="21" t="s">
        <v>0</v>
      </c>
      <c r="C341" s="444" t="s">
        <v>1</v>
      </c>
      <c r="D341" s="445"/>
      <c r="E341" s="446" t="s">
        <v>153</v>
      </c>
      <c r="F341" s="447"/>
      <c r="G341" s="448" t="s">
        <v>2</v>
      </c>
      <c r="H341" s="448"/>
      <c r="I341" s="80"/>
      <c r="J341" s="8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1:23" x14ac:dyDescent="0.3">
      <c r="A342" s="159"/>
      <c r="B342" s="100">
        <v>2015</v>
      </c>
      <c r="C342" s="101">
        <v>2020</v>
      </c>
      <c r="D342" s="101">
        <v>2030</v>
      </c>
      <c r="E342" s="102">
        <v>2020</v>
      </c>
      <c r="F342" s="102">
        <v>2030</v>
      </c>
      <c r="G342" s="103">
        <v>2020</v>
      </c>
      <c r="H342" s="103">
        <v>2030</v>
      </c>
      <c r="I342" s="104" t="s">
        <v>3</v>
      </c>
      <c r="J342" s="105" t="s">
        <v>4</v>
      </c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</row>
    <row r="343" spans="1:23" x14ac:dyDescent="0.3">
      <c r="A343" s="382" t="s">
        <v>156</v>
      </c>
      <c r="B343" s="246"/>
      <c r="C343" s="246">
        <v>4</v>
      </c>
      <c r="D343" s="246">
        <v>24</v>
      </c>
      <c r="E343" s="246">
        <v>15</v>
      </c>
      <c r="F343" s="246">
        <v>80</v>
      </c>
      <c r="G343" s="246">
        <v>1</v>
      </c>
      <c r="H343" s="246">
        <v>6</v>
      </c>
      <c r="I343" s="246" t="s">
        <v>157</v>
      </c>
      <c r="J343" s="246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</row>
    <row r="344" spans="1:23" x14ac:dyDescent="0.3">
      <c r="A344" s="382" t="s">
        <v>487</v>
      </c>
      <c r="B344" s="246"/>
      <c r="C344" s="246">
        <v>20</v>
      </c>
      <c r="D344" s="246">
        <v>20</v>
      </c>
      <c r="E344" s="246">
        <v>20</v>
      </c>
      <c r="F344" s="246">
        <v>20</v>
      </c>
      <c r="G344" s="246">
        <v>20</v>
      </c>
      <c r="H344" s="246">
        <v>20</v>
      </c>
      <c r="I344" s="246" t="s">
        <v>159</v>
      </c>
      <c r="J344" s="246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</row>
    <row r="345" spans="1:23" x14ac:dyDescent="0.3">
      <c r="A345" s="382" t="s">
        <v>160</v>
      </c>
      <c r="B345" s="246"/>
      <c r="C345" s="246">
        <v>4000</v>
      </c>
      <c r="D345" s="246">
        <v>4000</v>
      </c>
      <c r="E345" s="246">
        <v>4000</v>
      </c>
      <c r="F345" s="246">
        <v>4000</v>
      </c>
      <c r="G345" s="246">
        <v>4000</v>
      </c>
      <c r="H345" s="246">
        <v>4000</v>
      </c>
      <c r="I345" s="246" t="s">
        <v>161</v>
      </c>
      <c r="J345" s="246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</row>
    <row r="346" spans="1:23" x14ac:dyDescent="0.3">
      <c r="A346" s="383" t="s">
        <v>552</v>
      </c>
      <c r="B346" s="246"/>
      <c r="C346" s="246">
        <v>320000</v>
      </c>
      <c r="D346" s="246">
        <v>1920000</v>
      </c>
      <c r="E346" s="246">
        <v>1200000</v>
      </c>
      <c r="F346" s="246">
        <v>6400000</v>
      </c>
      <c r="G346" s="246">
        <v>80000</v>
      </c>
      <c r="H346" s="246">
        <v>480000</v>
      </c>
      <c r="I346" s="246" t="s">
        <v>102</v>
      </c>
      <c r="J346" s="246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</row>
    <row r="347" spans="1:23" x14ac:dyDescent="0.3">
      <c r="A347" s="383" t="s">
        <v>553</v>
      </c>
      <c r="B347" s="246"/>
      <c r="C347" s="246">
        <v>100000</v>
      </c>
      <c r="D347" s="246">
        <v>600000</v>
      </c>
      <c r="E347" s="246">
        <v>375000</v>
      </c>
      <c r="F347" s="246">
        <v>2000000</v>
      </c>
      <c r="G347" s="246">
        <v>25000</v>
      </c>
      <c r="H347" s="246">
        <v>150000</v>
      </c>
      <c r="I347" s="246" t="s">
        <v>102</v>
      </c>
      <c r="J347" s="246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</row>
    <row r="348" spans="1:23" x14ac:dyDescent="0.3">
      <c r="A348" s="383" t="s">
        <v>168</v>
      </c>
      <c r="B348" s="246"/>
      <c r="C348" s="246">
        <v>56000000</v>
      </c>
      <c r="D348" s="246">
        <v>336000000</v>
      </c>
      <c r="E348" s="246">
        <v>210000000</v>
      </c>
      <c r="F348" s="246">
        <v>1120000000</v>
      </c>
      <c r="G348" s="246">
        <v>14000000</v>
      </c>
      <c r="H348" s="246">
        <v>84000000</v>
      </c>
      <c r="I348" s="246" t="s">
        <v>109</v>
      </c>
      <c r="J348" s="246" t="s">
        <v>496</v>
      </c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</row>
    <row r="349" spans="1:23" x14ac:dyDescent="0.3">
      <c r="A349" s="76" t="s">
        <v>818</v>
      </c>
      <c r="B349" s="248">
        <v>0.55000000000000004</v>
      </c>
      <c r="C349" s="248">
        <v>0.55000000000000004</v>
      </c>
      <c r="D349" s="248">
        <v>0.55000000000000004</v>
      </c>
      <c r="E349" s="248">
        <v>0.55000000000000004</v>
      </c>
      <c r="F349" s="248">
        <v>0.55000000000000004</v>
      </c>
      <c r="G349" s="248">
        <v>0.55000000000000004</v>
      </c>
      <c r="H349" s="248">
        <v>0.55000000000000004</v>
      </c>
      <c r="I349" s="106" t="s">
        <v>819</v>
      </c>
      <c r="J349" s="246"/>
      <c r="L349" s="11"/>
      <c r="M349" s="11"/>
      <c r="N349" s="14"/>
      <c r="O349" s="14"/>
      <c r="P349" s="14"/>
      <c r="Q349" s="11"/>
      <c r="R349" s="14"/>
      <c r="S349" s="14"/>
      <c r="T349" s="11"/>
      <c r="U349" s="14"/>
      <c r="V349" s="14"/>
      <c r="W349" s="11"/>
    </row>
    <row r="350" spans="1:23" x14ac:dyDescent="0.3">
      <c r="A350" s="383" t="s">
        <v>170</v>
      </c>
      <c r="B350" s="248">
        <v>0.15</v>
      </c>
      <c r="C350" s="248">
        <v>0.15</v>
      </c>
      <c r="D350" s="248">
        <v>0.15</v>
      </c>
      <c r="E350" s="248">
        <v>0.15</v>
      </c>
      <c r="F350" s="248">
        <v>0.15</v>
      </c>
      <c r="G350" s="248">
        <v>0.15</v>
      </c>
      <c r="H350" s="248">
        <v>0.15</v>
      </c>
      <c r="I350" s="246" t="s">
        <v>7</v>
      </c>
      <c r="J350" s="246"/>
      <c r="L350" s="11"/>
      <c r="M350" s="11"/>
      <c r="N350" s="14"/>
      <c r="O350" s="14"/>
      <c r="P350" s="14"/>
      <c r="Q350" s="11"/>
      <c r="R350" s="14"/>
      <c r="S350" s="14"/>
      <c r="T350" s="11"/>
      <c r="U350" s="14"/>
      <c r="V350" s="14"/>
      <c r="W350" s="11"/>
    </row>
    <row r="351" spans="1:23" x14ac:dyDescent="0.3">
      <c r="A351" s="383" t="s">
        <v>117</v>
      </c>
      <c r="B351" s="248">
        <v>0.65</v>
      </c>
      <c r="C351" s="248">
        <v>0.65</v>
      </c>
      <c r="D351" s="248">
        <v>0.65</v>
      </c>
      <c r="E351" s="248">
        <v>0.65</v>
      </c>
      <c r="F351" s="248">
        <v>0.65</v>
      </c>
      <c r="G351" s="248">
        <v>0.65</v>
      </c>
      <c r="H351" s="248">
        <v>0.65</v>
      </c>
      <c r="I351" s="246" t="s">
        <v>7</v>
      </c>
      <c r="J351" s="246"/>
      <c r="L351" s="11"/>
      <c r="M351" s="11"/>
      <c r="N351" s="14"/>
      <c r="O351" s="14"/>
      <c r="P351" s="14"/>
      <c r="Q351" s="11"/>
      <c r="R351" s="14"/>
      <c r="S351" s="14"/>
      <c r="T351" s="11"/>
      <c r="U351" s="14"/>
      <c r="V351" s="14"/>
      <c r="W351" s="11"/>
    </row>
    <row r="352" spans="1:23" x14ac:dyDescent="0.3">
      <c r="A352" s="383" t="s">
        <v>472</v>
      </c>
      <c r="B352" s="246">
        <v>20</v>
      </c>
      <c r="C352" s="246">
        <v>20</v>
      </c>
      <c r="D352" s="246">
        <v>20</v>
      </c>
      <c r="E352" s="246">
        <v>20</v>
      </c>
      <c r="F352" s="246">
        <v>20</v>
      </c>
      <c r="G352" s="246">
        <v>20</v>
      </c>
      <c r="H352" s="246">
        <v>20</v>
      </c>
      <c r="I352" s="246" t="s">
        <v>7</v>
      </c>
      <c r="J352" s="246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</row>
    <row r="353" spans="1:23" x14ac:dyDescent="0.3">
      <c r="A353" s="383" t="s">
        <v>194</v>
      </c>
      <c r="B353" s="246">
        <v>2.8</v>
      </c>
      <c r="C353" s="246">
        <v>2.8</v>
      </c>
      <c r="D353" s="246">
        <v>2.8</v>
      </c>
      <c r="E353" s="246">
        <v>2.8</v>
      </c>
      <c r="F353" s="246">
        <v>2.8</v>
      </c>
      <c r="G353" s="246">
        <v>2.8</v>
      </c>
      <c r="H353" s="246">
        <v>2.8</v>
      </c>
      <c r="I353" s="246" t="s">
        <v>173</v>
      </c>
      <c r="J353" s="246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</row>
    <row r="354" spans="1:23" x14ac:dyDescent="0.3">
      <c r="A354" s="384" t="s">
        <v>222</v>
      </c>
      <c r="B354" s="246">
        <v>0.9</v>
      </c>
      <c r="C354" s="246">
        <v>0.9</v>
      </c>
      <c r="D354" s="246">
        <v>0.9</v>
      </c>
      <c r="E354" s="246">
        <v>0.9</v>
      </c>
      <c r="F354" s="246">
        <v>0.9</v>
      </c>
      <c r="G354" s="246">
        <v>0.9</v>
      </c>
      <c r="H354" s="246">
        <v>0.9</v>
      </c>
      <c r="I354" s="246" t="s">
        <v>17</v>
      </c>
      <c r="J354" s="246" t="s">
        <v>496</v>
      </c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</row>
    <row r="355" spans="1:23" x14ac:dyDescent="0.3">
      <c r="A355" s="383" t="s">
        <v>176</v>
      </c>
      <c r="B355" s="248">
        <v>0.1</v>
      </c>
      <c r="C355" s="248">
        <v>0.1</v>
      </c>
      <c r="D355" s="248">
        <v>0.1</v>
      </c>
      <c r="E355" s="248">
        <v>0.1</v>
      </c>
      <c r="F355" s="248">
        <v>0.1</v>
      </c>
      <c r="G355" s="248">
        <v>0.1</v>
      </c>
      <c r="H355" s="248">
        <v>0.1</v>
      </c>
      <c r="I355" s="246" t="s">
        <v>7</v>
      </c>
      <c r="J355" s="246"/>
      <c r="L355" s="11"/>
      <c r="M355" s="11"/>
      <c r="N355" s="14"/>
      <c r="O355" s="14"/>
      <c r="P355" s="14"/>
      <c r="Q355" s="11"/>
      <c r="R355" s="14"/>
      <c r="S355" s="14"/>
      <c r="T355" s="11"/>
      <c r="U355" s="14"/>
      <c r="V355" s="14"/>
      <c r="W355" s="11"/>
    </row>
    <row r="356" spans="1:23" ht="15" thickBot="1" x14ac:dyDescent="0.35">
      <c r="A356" s="379"/>
      <c r="B356" s="380"/>
      <c r="C356" s="380"/>
      <c r="D356" s="380"/>
      <c r="E356" s="380"/>
      <c r="F356" s="380"/>
      <c r="G356" s="380"/>
      <c r="H356" s="380"/>
      <c r="I356" s="381"/>
      <c r="J356" s="381"/>
      <c r="L356" s="11"/>
      <c r="M356" s="11"/>
      <c r="N356" s="14"/>
      <c r="O356" s="14"/>
      <c r="P356" s="14"/>
      <c r="Q356" s="11"/>
      <c r="R356" s="14"/>
      <c r="S356" s="14"/>
      <c r="T356" s="11"/>
      <c r="U356" s="14"/>
      <c r="V356" s="14"/>
      <c r="W356" s="11"/>
    </row>
    <row r="357" spans="1:23" ht="15" thickBot="1" x14ac:dyDescent="0.35">
      <c r="A357" s="166" t="s">
        <v>1000</v>
      </c>
      <c r="B357" s="21" t="s">
        <v>0</v>
      </c>
      <c r="C357" s="444" t="s">
        <v>1</v>
      </c>
      <c r="D357" s="445"/>
      <c r="E357" s="446" t="s">
        <v>153</v>
      </c>
      <c r="F357" s="447"/>
      <c r="G357" s="448" t="s">
        <v>2</v>
      </c>
      <c r="H357" s="448"/>
      <c r="I357" s="80"/>
      <c r="J357" s="8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</row>
    <row r="358" spans="1:23" x14ac:dyDescent="0.3">
      <c r="A358" s="159"/>
      <c r="B358" s="100">
        <v>2015</v>
      </c>
      <c r="C358" s="101">
        <v>2020</v>
      </c>
      <c r="D358" s="101">
        <v>2030</v>
      </c>
      <c r="E358" s="102">
        <v>2020</v>
      </c>
      <c r="F358" s="102">
        <v>2030</v>
      </c>
      <c r="G358" s="103">
        <v>2020</v>
      </c>
      <c r="H358" s="103">
        <v>2030</v>
      </c>
      <c r="I358" s="104" t="s">
        <v>3</v>
      </c>
      <c r="J358" s="105" t="s">
        <v>4</v>
      </c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</row>
    <row r="359" spans="1:23" x14ac:dyDescent="0.3">
      <c r="A359" s="157" t="s">
        <v>156</v>
      </c>
      <c r="B359" s="246">
        <v>0</v>
      </c>
      <c r="C359" s="246">
        <v>1</v>
      </c>
      <c r="D359" s="246">
        <v>3</v>
      </c>
      <c r="E359" s="246">
        <v>2</v>
      </c>
      <c r="F359" s="246">
        <v>10</v>
      </c>
      <c r="G359" s="246">
        <v>0</v>
      </c>
      <c r="H359" s="246">
        <v>1</v>
      </c>
      <c r="I359" s="246" t="s">
        <v>157</v>
      </c>
      <c r="J359" s="246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</row>
    <row r="360" spans="1:23" x14ac:dyDescent="0.3">
      <c r="A360" s="157" t="s">
        <v>487</v>
      </c>
      <c r="B360" s="246">
        <v>0</v>
      </c>
      <c r="C360" s="246">
        <v>20</v>
      </c>
      <c r="D360" s="246">
        <v>20</v>
      </c>
      <c r="E360" s="246">
        <v>20</v>
      </c>
      <c r="F360" s="246">
        <v>20</v>
      </c>
      <c r="G360" s="246">
        <v>20</v>
      </c>
      <c r="H360" s="246">
        <v>20</v>
      </c>
      <c r="I360" s="246" t="s">
        <v>159</v>
      </c>
      <c r="J360" s="246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</row>
    <row r="361" spans="1:23" x14ac:dyDescent="0.3">
      <c r="A361" s="157" t="s">
        <v>160</v>
      </c>
      <c r="B361" s="246">
        <v>0</v>
      </c>
      <c r="C361" s="246">
        <v>7000</v>
      </c>
      <c r="D361" s="246">
        <v>7000</v>
      </c>
      <c r="E361" s="246">
        <v>7000</v>
      </c>
      <c r="F361" s="246">
        <v>7000</v>
      </c>
      <c r="G361" s="246">
        <v>7000</v>
      </c>
      <c r="H361" s="246">
        <v>7000</v>
      </c>
      <c r="I361" s="246" t="s">
        <v>161</v>
      </c>
      <c r="J361" s="246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</row>
    <row r="362" spans="1:23" x14ac:dyDescent="0.3">
      <c r="A362" s="157" t="s">
        <v>552</v>
      </c>
      <c r="B362" s="246">
        <v>0</v>
      </c>
      <c r="C362" s="246">
        <v>140000</v>
      </c>
      <c r="D362" s="246">
        <v>420000</v>
      </c>
      <c r="E362" s="246">
        <v>280000</v>
      </c>
      <c r="F362" s="246">
        <v>1400000</v>
      </c>
      <c r="G362" s="246">
        <v>0</v>
      </c>
      <c r="H362" s="246">
        <v>140000</v>
      </c>
      <c r="I362" s="246" t="s">
        <v>102</v>
      </c>
      <c r="J362" s="246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</row>
    <row r="363" spans="1:23" x14ac:dyDescent="0.3">
      <c r="A363" s="157" t="s">
        <v>553</v>
      </c>
      <c r="B363" s="246">
        <v>0</v>
      </c>
      <c r="C363" s="246">
        <v>14000</v>
      </c>
      <c r="D363" s="246">
        <v>42000</v>
      </c>
      <c r="E363" s="246">
        <v>28000</v>
      </c>
      <c r="F363" s="246">
        <v>140000</v>
      </c>
      <c r="G363" s="246">
        <v>0</v>
      </c>
      <c r="H363" s="246">
        <v>14000</v>
      </c>
      <c r="I363" s="246" t="s">
        <v>102</v>
      </c>
      <c r="J363" s="246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</row>
    <row r="364" spans="1:23" x14ac:dyDescent="0.3">
      <c r="A364" s="157" t="s">
        <v>168</v>
      </c>
      <c r="B364" s="246">
        <v>0</v>
      </c>
      <c r="C364" s="246">
        <v>45000000</v>
      </c>
      <c r="D364" s="246">
        <v>135000000</v>
      </c>
      <c r="E364" s="246">
        <v>90000000</v>
      </c>
      <c r="F364" s="246">
        <v>450000000</v>
      </c>
      <c r="G364" s="246">
        <v>0</v>
      </c>
      <c r="H364" s="246">
        <v>45000000</v>
      </c>
      <c r="I364" s="246" t="s">
        <v>109</v>
      </c>
      <c r="J364" s="246" t="s">
        <v>496</v>
      </c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</row>
    <row r="365" spans="1:23" x14ac:dyDescent="0.3">
      <c r="A365" s="76" t="s">
        <v>818</v>
      </c>
      <c r="B365" s="248">
        <v>0.55000000000000004</v>
      </c>
      <c r="C365" s="248">
        <v>0.55000000000000004</v>
      </c>
      <c r="D365" s="248">
        <v>0.55000000000000004</v>
      </c>
      <c r="E365" s="248">
        <v>0.55000000000000004</v>
      </c>
      <c r="F365" s="248">
        <v>0.55000000000000004</v>
      </c>
      <c r="G365" s="248">
        <v>0.55000000000000004</v>
      </c>
      <c r="H365" s="248">
        <v>0.55000000000000004</v>
      </c>
      <c r="I365" s="246" t="s">
        <v>7</v>
      </c>
      <c r="J365" s="246" t="s">
        <v>819</v>
      </c>
      <c r="L365" s="11"/>
      <c r="M365" s="11"/>
      <c r="N365" s="14"/>
      <c r="O365" s="14"/>
      <c r="P365" s="14"/>
      <c r="Q365" s="11"/>
      <c r="R365" s="14"/>
      <c r="S365" s="14"/>
      <c r="T365" s="11"/>
      <c r="U365" s="14"/>
      <c r="V365" s="14"/>
      <c r="W365" s="11"/>
    </row>
    <row r="366" spans="1:23" x14ac:dyDescent="0.3">
      <c r="A366" s="157" t="s">
        <v>170</v>
      </c>
      <c r="B366" s="248">
        <v>0.05</v>
      </c>
      <c r="C366" s="248">
        <v>0.05</v>
      </c>
      <c r="D366" s="248">
        <v>0.05</v>
      </c>
      <c r="E366" s="248">
        <v>0.05</v>
      </c>
      <c r="F366" s="248">
        <v>0.05</v>
      </c>
      <c r="G366" s="248">
        <v>0.05</v>
      </c>
      <c r="H366" s="248">
        <v>0.05</v>
      </c>
      <c r="I366" s="246" t="s">
        <v>7</v>
      </c>
      <c r="J366" s="246"/>
      <c r="L366" s="11"/>
      <c r="M366" s="11"/>
      <c r="N366" s="14"/>
      <c r="O366" s="14"/>
      <c r="P366" s="14"/>
      <c r="Q366" s="11"/>
      <c r="R366" s="14"/>
      <c r="S366" s="14"/>
      <c r="T366" s="11"/>
      <c r="U366" s="14"/>
      <c r="V366" s="14"/>
      <c r="W366" s="11"/>
    </row>
    <row r="367" spans="1:23" x14ac:dyDescent="0.3">
      <c r="A367" s="157" t="s">
        <v>471</v>
      </c>
      <c r="B367" s="248">
        <v>0.7</v>
      </c>
      <c r="C367" s="248">
        <v>0.7</v>
      </c>
      <c r="D367" s="248">
        <v>0.7</v>
      </c>
      <c r="E367" s="248">
        <v>0.7</v>
      </c>
      <c r="F367" s="248">
        <v>0.7</v>
      </c>
      <c r="G367" s="248">
        <v>0.7</v>
      </c>
      <c r="H367" s="248">
        <v>0.7</v>
      </c>
      <c r="I367" s="246" t="s">
        <v>7</v>
      </c>
      <c r="J367" s="246"/>
      <c r="L367" s="11"/>
      <c r="M367" s="11"/>
      <c r="N367" s="14"/>
      <c r="O367" s="14"/>
      <c r="P367" s="14"/>
      <c r="Q367" s="11"/>
      <c r="R367" s="14"/>
      <c r="S367" s="14"/>
      <c r="T367" s="11"/>
      <c r="U367" s="14"/>
      <c r="V367" s="14"/>
      <c r="W367" s="11"/>
    </row>
    <row r="368" spans="1:23" x14ac:dyDescent="0.3">
      <c r="A368" s="157" t="s">
        <v>117</v>
      </c>
      <c r="B368" s="248">
        <v>0.9</v>
      </c>
      <c r="C368" s="248">
        <v>0.9</v>
      </c>
      <c r="D368" s="248">
        <v>0.9</v>
      </c>
      <c r="E368" s="248">
        <v>0.9</v>
      </c>
      <c r="F368" s="248">
        <v>0.9</v>
      </c>
      <c r="G368" s="248">
        <v>0.9</v>
      </c>
      <c r="H368" s="248">
        <v>0.9</v>
      </c>
      <c r="I368" s="246" t="s">
        <v>7</v>
      </c>
      <c r="J368" s="246"/>
      <c r="L368" s="11"/>
      <c r="M368" s="11"/>
      <c r="N368" s="14"/>
      <c r="O368" s="14"/>
      <c r="P368" s="14"/>
      <c r="Q368" s="11"/>
      <c r="R368" s="14"/>
      <c r="S368" s="14"/>
      <c r="T368" s="11"/>
      <c r="U368" s="14"/>
      <c r="V368" s="14"/>
      <c r="W368" s="11"/>
    </row>
    <row r="369" spans="1:23" x14ac:dyDescent="0.3">
      <c r="A369" s="157" t="s">
        <v>472</v>
      </c>
      <c r="B369" s="246">
        <v>15</v>
      </c>
      <c r="C369" s="246">
        <v>15</v>
      </c>
      <c r="D369" s="246">
        <v>15</v>
      </c>
      <c r="E369" s="246">
        <v>15</v>
      </c>
      <c r="F369" s="246">
        <v>15</v>
      </c>
      <c r="G369" s="246">
        <v>15</v>
      </c>
      <c r="H369" s="246">
        <v>15</v>
      </c>
      <c r="I369" s="246" t="s">
        <v>173</v>
      </c>
      <c r="J369" s="246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</row>
    <row r="370" spans="1:23" x14ac:dyDescent="0.3">
      <c r="A370" s="157" t="s">
        <v>194</v>
      </c>
      <c r="B370" s="246">
        <v>3</v>
      </c>
      <c r="C370" s="246">
        <v>3</v>
      </c>
      <c r="D370" s="246">
        <v>3</v>
      </c>
      <c r="E370" s="246">
        <v>3</v>
      </c>
      <c r="F370" s="246">
        <v>3</v>
      </c>
      <c r="G370" s="246">
        <v>3</v>
      </c>
      <c r="H370" s="246">
        <v>3</v>
      </c>
      <c r="I370" s="246" t="s">
        <v>17</v>
      </c>
      <c r="J370" s="246" t="s">
        <v>496</v>
      </c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</row>
    <row r="371" spans="1:23" x14ac:dyDescent="0.3">
      <c r="A371" s="157" t="s">
        <v>222</v>
      </c>
      <c r="B371" s="248">
        <v>1</v>
      </c>
      <c r="C371" s="248">
        <v>1</v>
      </c>
      <c r="D371" s="248">
        <v>1</v>
      </c>
      <c r="E371" s="248">
        <v>1</v>
      </c>
      <c r="F371" s="248">
        <v>1</v>
      </c>
      <c r="G371" s="248">
        <v>1</v>
      </c>
      <c r="H371" s="248">
        <v>1</v>
      </c>
      <c r="I371" s="246" t="s">
        <v>7</v>
      </c>
      <c r="J371" s="246"/>
      <c r="L371" s="11"/>
      <c r="M371" s="11"/>
      <c r="N371" s="14"/>
      <c r="O371" s="14"/>
      <c r="P371" s="14"/>
      <c r="Q371" s="11"/>
      <c r="R371" s="14"/>
      <c r="S371" s="14"/>
      <c r="T371" s="11"/>
      <c r="U371" s="14"/>
      <c r="V371" s="14"/>
      <c r="W371" s="11"/>
    </row>
    <row r="372" spans="1:23" x14ac:dyDescent="0.3">
      <c r="A372" s="157" t="s">
        <v>176</v>
      </c>
      <c r="B372" s="248">
        <v>0.5</v>
      </c>
      <c r="C372" s="248">
        <v>0.5</v>
      </c>
      <c r="D372" s="248">
        <v>0.5</v>
      </c>
      <c r="E372" s="248">
        <v>0.5</v>
      </c>
      <c r="F372" s="248">
        <v>0.5</v>
      </c>
      <c r="G372" s="248">
        <v>0.5</v>
      </c>
      <c r="H372" s="248">
        <v>0.5</v>
      </c>
      <c r="I372" s="246" t="s">
        <v>7</v>
      </c>
      <c r="J372" s="246"/>
      <c r="L372" s="11"/>
      <c r="M372" s="11"/>
      <c r="N372" s="14"/>
      <c r="O372" s="14"/>
      <c r="P372" s="14"/>
      <c r="Q372" s="11"/>
      <c r="R372" s="14"/>
      <c r="S372" s="14"/>
      <c r="T372" s="11"/>
      <c r="U372" s="14"/>
      <c r="V372" s="14"/>
      <c r="W372" s="11"/>
    </row>
    <row r="373" spans="1:23" ht="15" thickBot="1" x14ac:dyDescent="0.35"/>
    <row r="374" spans="1:23" ht="15" thickBot="1" x14ac:dyDescent="0.35">
      <c r="A374" s="166" t="s">
        <v>1001</v>
      </c>
      <c r="B374" s="21" t="s">
        <v>0</v>
      </c>
      <c r="C374" s="444" t="s">
        <v>1</v>
      </c>
      <c r="D374" s="445"/>
      <c r="E374" s="446"/>
      <c r="F374" s="447"/>
      <c r="G374" s="448"/>
      <c r="H374" s="448"/>
      <c r="I374" s="80"/>
      <c r="J374" s="8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</row>
    <row r="375" spans="1:23" x14ac:dyDescent="0.3">
      <c r="A375" s="159"/>
      <c r="B375" s="100">
        <v>2015</v>
      </c>
      <c r="C375" s="101">
        <v>2020</v>
      </c>
      <c r="D375" s="101">
        <v>2030</v>
      </c>
      <c r="E375" s="102"/>
      <c r="F375" s="102"/>
      <c r="G375" s="103"/>
      <c r="H375" s="103"/>
      <c r="I375" s="104" t="s">
        <v>3</v>
      </c>
      <c r="J375" s="105" t="s">
        <v>4</v>
      </c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</row>
    <row r="376" spans="1:23" x14ac:dyDescent="0.3">
      <c r="A376" s="157" t="s">
        <v>156</v>
      </c>
      <c r="B376" s="246"/>
      <c r="C376" s="177">
        <v>1</v>
      </c>
      <c r="D376" s="177">
        <v>1</v>
      </c>
      <c r="E376" s="177"/>
      <c r="F376" s="177"/>
      <c r="G376" s="177"/>
      <c r="H376" s="177"/>
      <c r="I376" s="246" t="s">
        <v>157</v>
      </c>
      <c r="J376" s="246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</row>
    <row r="377" spans="1:23" x14ac:dyDescent="0.3">
      <c r="A377" s="157" t="s">
        <v>487</v>
      </c>
      <c r="B377" s="246"/>
      <c r="C377" s="177">
        <v>1170</v>
      </c>
      <c r="D377" s="177">
        <v>1170</v>
      </c>
      <c r="E377" s="177"/>
      <c r="F377" s="177"/>
      <c r="G377" s="177"/>
      <c r="H377" s="177"/>
      <c r="I377" s="246" t="s">
        <v>159</v>
      </c>
      <c r="J377" s="246" t="s">
        <v>1060</v>
      </c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</row>
    <row r="378" spans="1:23" x14ac:dyDescent="0.3">
      <c r="A378" s="157" t="s">
        <v>160</v>
      </c>
      <c r="B378" s="246"/>
      <c r="C378" s="177">
        <v>8400</v>
      </c>
      <c r="D378" s="177">
        <v>8400</v>
      </c>
      <c r="E378" s="177"/>
      <c r="F378" s="177"/>
      <c r="G378" s="177"/>
      <c r="H378" s="177"/>
      <c r="I378" s="246" t="s">
        <v>161</v>
      </c>
      <c r="J378" s="246" t="s">
        <v>1065</v>
      </c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</row>
    <row r="379" spans="1:23" x14ac:dyDescent="0.3">
      <c r="A379" s="157" t="s">
        <v>283</v>
      </c>
      <c r="B379" s="246"/>
      <c r="C379" s="178">
        <v>9828000</v>
      </c>
      <c r="D379" s="178">
        <v>9828000</v>
      </c>
      <c r="E379" s="178"/>
      <c r="F379" s="178"/>
      <c r="G379" s="178"/>
      <c r="H379" s="178"/>
      <c r="I379" s="246" t="s">
        <v>102</v>
      </c>
      <c r="J379" s="246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1:23" x14ac:dyDescent="0.3">
      <c r="A380" s="157" t="s">
        <v>555</v>
      </c>
      <c r="B380" s="246"/>
      <c r="C380" s="178">
        <v>26562162.162162162</v>
      </c>
      <c r="D380" s="178">
        <v>26562162.162162162</v>
      </c>
      <c r="E380" s="178"/>
      <c r="F380" s="178"/>
      <c r="G380" s="178"/>
      <c r="H380" s="178"/>
      <c r="I380" s="246" t="s">
        <v>102</v>
      </c>
      <c r="J380" s="246" t="s">
        <v>1065</v>
      </c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</row>
    <row r="381" spans="1:23" x14ac:dyDescent="0.3">
      <c r="A381" s="157" t="s">
        <v>168</v>
      </c>
      <c r="B381" s="247"/>
      <c r="C381" s="178">
        <v>6140000000</v>
      </c>
      <c r="D381" s="178">
        <v>6140000000</v>
      </c>
      <c r="E381" s="178"/>
      <c r="F381" s="178"/>
      <c r="G381" s="178"/>
      <c r="H381" s="178"/>
      <c r="I381" s="246" t="s">
        <v>109</v>
      </c>
      <c r="J381" s="247" t="s">
        <v>1060</v>
      </c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</row>
    <row r="382" spans="1:23" x14ac:dyDescent="0.3">
      <c r="A382" s="76" t="s">
        <v>818</v>
      </c>
      <c r="B382" s="248">
        <v>4.3721325425729943E-3</v>
      </c>
      <c r="C382" s="248">
        <v>4.3721325425729943E-3</v>
      </c>
      <c r="D382" s="248">
        <v>4.3721325425729943E-3</v>
      </c>
      <c r="E382" s="248"/>
      <c r="F382" s="248"/>
      <c r="G382" s="248"/>
      <c r="H382" s="248"/>
      <c r="I382" s="246" t="s">
        <v>7</v>
      </c>
      <c r="J382" s="246" t="s">
        <v>819</v>
      </c>
      <c r="L382" s="11"/>
      <c r="M382" s="11"/>
      <c r="N382" s="14"/>
      <c r="O382" s="14"/>
      <c r="P382" s="14"/>
      <c r="Q382" s="11"/>
      <c r="R382" s="14"/>
      <c r="S382" s="14"/>
      <c r="T382" s="11"/>
      <c r="U382" s="14"/>
      <c r="V382" s="14"/>
      <c r="W382" s="11"/>
    </row>
    <row r="383" spans="1:23" x14ac:dyDescent="0.3">
      <c r="A383" s="157" t="s">
        <v>170</v>
      </c>
      <c r="B383" s="247"/>
      <c r="C383" s="179">
        <v>0.25</v>
      </c>
      <c r="D383" s="179">
        <v>0.25</v>
      </c>
      <c r="E383" s="179"/>
      <c r="F383" s="179"/>
      <c r="G383" s="179"/>
      <c r="H383" s="179"/>
      <c r="I383" s="246" t="s">
        <v>7</v>
      </c>
      <c r="J383" s="247" t="s">
        <v>725</v>
      </c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</row>
    <row r="384" spans="1:23" x14ac:dyDescent="0.3">
      <c r="A384" s="157" t="s">
        <v>117</v>
      </c>
      <c r="B384" s="247"/>
      <c r="C384" s="179">
        <v>0.45</v>
      </c>
      <c r="D384" s="179">
        <v>0.45</v>
      </c>
      <c r="E384" s="179"/>
      <c r="F384" s="179"/>
      <c r="G384" s="179"/>
      <c r="H384" s="179"/>
      <c r="I384" s="246" t="s">
        <v>7</v>
      </c>
      <c r="J384" s="247" t="s">
        <v>725</v>
      </c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</row>
    <row r="385" spans="1:23" x14ac:dyDescent="0.3">
      <c r="A385" s="157" t="s">
        <v>472</v>
      </c>
      <c r="B385" s="247">
        <v>60</v>
      </c>
      <c r="C385" s="178">
        <v>60</v>
      </c>
      <c r="D385" s="178">
        <v>60</v>
      </c>
      <c r="E385" s="178"/>
      <c r="F385" s="178"/>
      <c r="G385" s="178"/>
      <c r="H385" s="178"/>
      <c r="I385" s="246" t="s">
        <v>173</v>
      </c>
      <c r="J385" s="246" t="s">
        <v>1065</v>
      </c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</row>
    <row r="386" spans="1:23" x14ac:dyDescent="0.3">
      <c r="A386" s="157" t="s">
        <v>194</v>
      </c>
      <c r="B386" s="247"/>
      <c r="C386" s="178">
        <v>10.94</v>
      </c>
      <c r="D386" s="178">
        <v>10.94</v>
      </c>
      <c r="E386" s="178"/>
      <c r="F386" s="178"/>
      <c r="G386" s="178"/>
      <c r="H386" s="178"/>
      <c r="I386" s="246" t="s">
        <v>17</v>
      </c>
      <c r="J386" s="246" t="s">
        <v>1065</v>
      </c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</row>
    <row r="387" spans="1:23" x14ac:dyDescent="0.3">
      <c r="A387" s="157" t="s">
        <v>222</v>
      </c>
      <c r="B387" s="247"/>
      <c r="C387" s="180">
        <v>0.5</v>
      </c>
      <c r="D387" s="180">
        <v>0.5</v>
      </c>
      <c r="E387" s="180"/>
      <c r="F387" s="180"/>
      <c r="G387" s="180"/>
      <c r="H387" s="180"/>
      <c r="I387" s="246" t="s">
        <v>7</v>
      </c>
      <c r="J387" s="247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</row>
    <row r="388" spans="1:23" ht="15" thickBot="1" x14ac:dyDescent="0.35">
      <c r="A388" s="157" t="s">
        <v>176</v>
      </c>
      <c r="B388" s="247"/>
      <c r="C388" s="181">
        <v>0.3</v>
      </c>
      <c r="D388" s="181">
        <v>0.3</v>
      </c>
      <c r="E388" s="181"/>
      <c r="F388" s="181"/>
      <c r="G388" s="181"/>
      <c r="H388" s="181"/>
      <c r="I388" s="246" t="s">
        <v>7</v>
      </c>
      <c r="J388" s="247" t="s">
        <v>725</v>
      </c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</row>
    <row r="389" spans="1:23" ht="15" thickBot="1" x14ac:dyDescent="0.35"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</row>
    <row r="390" spans="1:23" ht="15" thickBot="1" x14ac:dyDescent="0.35">
      <c r="A390" s="166" t="s">
        <v>1002</v>
      </c>
      <c r="B390" s="21" t="s">
        <v>0</v>
      </c>
      <c r="C390" s="444" t="s">
        <v>1</v>
      </c>
      <c r="D390" s="445"/>
      <c r="E390" s="446"/>
      <c r="F390" s="447"/>
      <c r="G390" s="448"/>
      <c r="H390" s="448"/>
      <c r="I390" s="80"/>
      <c r="J390" s="8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</row>
    <row r="391" spans="1:23" x14ac:dyDescent="0.3">
      <c r="A391" s="159"/>
      <c r="B391" s="100">
        <v>2015</v>
      </c>
      <c r="C391" s="101">
        <v>2020</v>
      </c>
      <c r="D391" s="101">
        <v>2030</v>
      </c>
      <c r="E391" s="102"/>
      <c r="F391" s="102"/>
      <c r="G391" s="103"/>
      <c r="H391" s="103"/>
      <c r="I391" s="104" t="s">
        <v>3</v>
      </c>
      <c r="J391" s="105" t="s">
        <v>4</v>
      </c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</row>
    <row r="392" spans="1:23" x14ac:dyDescent="0.3">
      <c r="A392" s="157" t="s">
        <v>156</v>
      </c>
      <c r="B392" s="246"/>
      <c r="C392" s="93">
        <v>1</v>
      </c>
      <c r="D392" s="93">
        <v>1</v>
      </c>
      <c r="E392" s="93"/>
      <c r="F392" s="93"/>
      <c r="G392" s="93"/>
      <c r="H392" s="93"/>
      <c r="I392" s="246" t="s">
        <v>157</v>
      </c>
      <c r="J392" s="246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</row>
    <row r="393" spans="1:23" x14ac:dyDescent="0.3">
      <c r="A393" s="157" t="s">
        <v>487</v>
      </c>
      <c r="B393" s="246"/>
      <c r="C393" s="93">
        <v>848</v>
      </c>
      <c r="D393" s="93">
        <v>848</v>
      </c>
      <c r="E393" s="93"/>
      <c r="F393" s="93"/>
      <c r="G393" s="93"/>
      <c r="H393" s="93"/>
      <c r="I393" s="246" t="s">
        <v>525</v>
      </c>
      <c r="J393" s="246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</row>
    <row r="394" spans="1:23" s="11" customFormat="1" x14ac:dyDescent="0.3">
      <c r="A394" s="157" t="s">
        <v>487</v>
      </c>
      <c r="B394" s="218"/>
      <c r="C394" s="385">
        <v>532.81415929203536</v>
      </c>
      <c r="D394" s="385">
        <v>532.81415929203536</v>
      </c>
      <c r="E394" s="386"/>
      <c r="F394" s="386"/>
      <c r="G394" s="386"/>
      <c r="H394" s="386"/>
      <c r="I394" s="246" t="s">
        <v>556</v>
      </c>
      <c r="J394" s="246" t="s">
        <v>557</v>
      </c>
    </row>
    <row r="395" spans="1:23" s="11" customFormat="1" x14ac:dyDescent="0.3">
      <c r="A395" s="157" t="s">
        <v>160</v>
      </c>
      <c r="B395" s="218"/>
      <c r="C395" s="385">
        <v>8000</v>
      </c>
      <c r="D395" s="385">
        <v>8000</v>
      </c>
      <c r="E395" s="386"/>
      <c r="F395" s="386"/>
      <c r="G395" s="386"/>
      <c r="H395" s="386"/>
      <c r="I395" s="246" t="s">
        <v>161</v>
      </c>
      <c r="J395" s="246"/>
    </row>
    <row r="396" spans="1:23" x14ac:dyDescent="0.3">
      <c r="A396" s="157" t="s">
        <v>546</v>
      </c>
      <c r="B396" s="246"/>
      <c r="C396" s="273">
        <v>1.591549295774648</v>
      </c>
      <c r="D396" s="273">
        <v>1.591549295774648</v>
      </c>
      <c r="E396" s="93"/>
      <c r="F396" s="93"/>
      <c r="G396" s="93"/>
      <c r="H396" s="93"/>
      <c r="I396" s="246"/>
      <c r="J396" s="246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</row>
    <row r="397" spans="1:23" s="11" customFormat="1" x14ac:dyDescent="0.3">
      <c r="A397" s="157" t="s">
        <v>529</v>
      </c>
      <c r="B397" s="218">
        <v>1.0000000000000001E-5</v>
      </c>
      <c r="C397" s="385">
        <v>4262513.2743362831</v>
      </c>
      <c r="D397" s="385">
        <v>4262513.2743362831</v>
      </c>
      <c r="E397" s="386"/>
      <c r="F397" s="386"/>
      <c r="G397" s="386"/>
      <c r="H397" s="386"/>
      <c r="I397" s="246" t="s">
        <v>102</v>
      </c>
      <c r="J397" s="246"/>
    </row>
    <row r="398" spans="1:23" s="11" customFormat="1" x14ac:dyDescent="0.3">
      <c r="A398" s="157" t="s">
        <v>530</v>
      </c>
      <c r="B398" s="218"/>
      <c r="C398" s="385">
        <v>6784000</v>
      </c>
      <c r="D398" s="385">
        <v>6784000</v>
      </c>
      <c r="E398" s="386"/>
      <c r="F398" s="386"/>
      <c r="G398" s="386"/>
      <c r="H398" s="386"/>
      <c r="I398" s="246" t="s">
        <v>102</v>
      </c>
      <c r="J398" s="246"/>
    </row>
    <row r="399" spans="1:23" s="11" customFormat="1" x14ac:dyDescent="0.3">
      <c r="A399" s="157" t="s">
        <v>558</v>
      </c>
      <c r="B399" s="218"/>
      <c r="C399" s="385">
        <v>12273903.638151424</v>
      </c>
      <c r="D399" s="385">
        <v>12273903.638151424</v>
      </c>
      <c r="E399" s="386"/>
      <c r="F399" s="386"/>
      <c r="G399" s="386"/>
      <c r="H399" s="386"/>
      <c r="I399" s="246" t="s">
        <v>102</v>
      </c>
      <c r="J399" s="246" t="s">
        <v>559</v>
      </c>
    </row>
    <row r="400" spans="1:23" s="11" customFormat="1" x14ac:dyDescent="0.3">
      <c r="A400" s="157" t="s">
        <v>168</v>
      </c>
      <c r="B400" s="218"/>
      <c r="C400" s="385">
        <v>875000000</v>
      </c>
      <c r="D400" s="385">
        <v>875000000</v>
      </c>
      <c r="E400" s="386"/>
      <c r="F400" s="386"/>
      <c r="G400" s="386"/>
      <c r="H400" s="386"/>
      <c r="I400" s="246" t="s">
        <v>109</v>
      </c>
      <c r="J400" s="246"/>
    </row>
    <row r="401" spans="1:23" x14ac:dyDescent="0.3">
      <c r="A401" s="76" t="s">
        <v>818</v>
      </c>
      <c r="B401" s="248">
        <v>0.47</v>
      </c>
      <c r="C401" s="248">
        <v>0.47</v>
      </c>
      <c r="D401" s="248">
        <v>0.47</v>
      </c>
      <c r="E401" s="248"/>
      <c r="F401" s="248"/>
      <c r="G401" s="248"/>
      <c r="H401" s="248"/>
      <c r="I401" s="246" t="s">
        <v>7</v>
      </c>
      <c r="J401" s="246" t="s">
        <v>819</v>
      </c>
      <c r="L401" s="11"/>
      <c r="M401" s="11"/>
      <c r="N401" s="14"/>
      <c r="O401" s="14"/>
      <c r="P401" s="14"/>
      <c r="Q401" s="11"/>
      <c r="R401" s="14"/>
      <c r="S401" s="14"/>
      <c r="T401" s="11"/>
      <c r="U401" s="14"/>
      <c r="V401" s="14"/>
      <c r="W401" s="11"/>
    </row>
    <row r="402" spans="1:23" x14ac:dyDescent="0.3">
      <c r="A402" s="157" t="s">
        <v>170</v>
      </c>
      <c r="B402" s="246"/>
      <c r="C402" s="275">
        <v>0.1</v>
      </c>
      <c r="D402" s="275">
        <v>0.1</v>
      </c>
      <c r="E402" s="276"/>
      <c r="F402" s="276"/>
      <c r="G402" s="276"/>
      <c r="H402" s="276"/>
      <c r="I402" s="246" t="s">
        <v>7</v>
      </c>
      <c r="J402" s="246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</row>
    <row r="403" spans="1:23" x14ac:dyDescent="0.3">
      <c r="A403" s="157" t="s">
        <v>117</v>
      </c>
      <c r="B403" s="246"/>
      <c r="C403" s="275">
        <v>0.45</v>
      </c>
      <c r="D403" s="275">
        <v>0.45</v>
      </c>
      <c r="E403" s="276"/>
      <c r="F403" s="276"/>
      <c r="G403" s="276"/>
      <c r="H403" s="276"/>
      <c r="I403" s="246" t="s">
        <v>7</v>
      </c>
      <c r="J403" s="246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</row>
    <row r="404" spans="1:23" x14ac:dyDescent="0.3">
      <c r="A404" s="157" t="s">
        <v>472</v>
      </c>
      <c r="B404" s="246">
        <v>40</v>
      </c>
      <c r="C404" s="274">
        <v>40</v>
      </c>
      <c r="D404" s="274">
        <v>40</v>
      </c>
      <c r="E404" s="93"/>
      <c r="F404" s="93"/>
      <c r="G404" s="93"/>
      <c r="H404" s="93"/>
      <c r="I404" s="246" t="s">
        <v>173</v>
      </c>
      <c r="J404" s="246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</row>
    <row r="405" spans="1:23" x14ac:dyDescent="0.3">
      <c r="A405" s="157" t="s">
        <v>194</v>
      </c>
      <c r="B405" s="246"/>
      <c r="C405" s="274">
        <v>7.37</v>
      </c>
      <c r="D405" s="274">
        <v>7.37</v>
      </c>
      <c r="E405" s="93"/>
      <c r="F405" s="93"/>
      <c r="G405" s="93"/>
      <c r="H405" s="93"/>
      <c r="I405" s="246" t="s">
        <v>17</v>
      </c>
      <c r="J405" s="246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</row>
    <row r="406" spans="1:23" x14ac:dyDescent="0.3">
      <c r="A406" s="157" t="s">
        <v>222</v>
      </c>
      <c r="B406" s="246"/>
      <c r="C406" s="277">
        <v>0.9</v>
      </c>
      <c r="D406" s="277">
        <v>0.9</v>
      </c>
      <c r="E406" s="276"/>
      <c r="F406" s="276"/>
      <c r="G406" s="276"/>
      <c r="H406" s="276"/>
      <c r="I406" s="246" t="s">
        <v>7</v>
      </c>
      <c r="J406" s="246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</row>
    <row r="407" spans="1:23" x14ac:dyDescent="0.3">
      <c r="A407" s="157" t="s">
        <v>176</v>
      </c>
      <c r="B407" s="246"/>
      <c r="C407" s="275">
        <v>0.4</v>
      </c>
      <c r="D407" s="275">
        <v>0.4</v>
      </c>
      <c r="E407" s="276"/>
      <c r="F407" s="276"/>
      <c r="G407" s="276"/>
      <c r="H407" s="276"/>
      <c r="I407" s="246" t="s">
        <v>7</v>
      </c>
      <c r="J407" s="246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</row>
    <row r="408" spans="1:23" ht="15" thickBot="1" x14ac:dyDescent="0.35"/>
    <row r="409" spans="1:23" ht="15" thickBot="1" x14ac:dyDescent="0.35">
      <c r="A409" s="166" t="s">
        <v>1003</v>
      </c>
      <c r="B409" s="21" t="s">
        <v>0</v>
      </c>
      <c r="C409" s="444" t="s">
        <v>1</v>
      </c>
      <c r="D409" s="445"/>
      <c r="E409" s="446"/>
      <c r="F409" s="447"/>
      <c r="G409" s="448"/>
      <c r="H409" s="448"/>
      <c r="I409" s="80"/>
      <c r="J409" s="8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</row>
    <row r="410" spans="1:23" x14ac:dyDescent="0.3">
      <c r="A410" s="159"/>
      <c r="B410" s="100">
        <v>2015</v>
      </c>
      <c r="C410" s="101">
        <v>2020</v>
      </c>
      <c r="D410" s="101">
        <v>2030</v>
      </c>
      <c r="E410" s="102"/>
      <c r="F410" s="102"/>
      <c r="G410" s="103"/>
      <c r="H410" s="103"/>
      <c r="I410" s="104" t="s">
        <v>3</v>
      </c>
      <c r="J410" s="105" t="s">
        <v>4</v>
      </c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</row>
    <row r="411" spans="1:23" x14ac:dyDescent="0.3">
      <c r="A411" s="157" t="s">
        <v>156</v>
      </c>
      <c r="B411" s="246"/>
      <c r="C411" s="93">
        <v>1</v>
      </c>
      <c r="D411" s="93">
        <v>1</v>
      </c>
      <c r="E411" s="93"/>
      <c r="F411" s="93"/>
      <c r="G411" s="93"/>
      <c r="H411" s="93"/>
      <c r="I411" s="246" t="s">
        <v>157</v>
      </c>
      <c r="J411" s="246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</row>
    <row r="412" spans="1:23" x14ac:dyDescent="0.3">
      <c r="A412" s="157" t="s">
        <v>487</v>
      </c>
      <c r="B412" s="246"/>
      <c r="C412" s="93">
        <v>500</v>
      </c>
      <c r="D412" s="93">
        <v>500</v>
      </c>
      <c r="E412" s="93"/>
      <c r="F412" s="93"/>
      <c r="G412" s="93"/>
      <c r="H412" s="93"/>
      <c r="I412" s="246" t="s">
        <v>525</v>
      </c>
      <c r="J412" s="246" t="s">
        <v>554</v>
      </c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</row>
    <row r="413" spans="1:23" x14ac:dyDescent="0.3">
      <c r="A413" s="157" t="s">
        <v>487</v>
      </c>
      <c r="B413" s="246"/>
      <c r="C413" s="93">
        <v>937.5</v>
      </c>
      <c r="D413" s="93">
        <v>937.5</v>
      </c>
      <c r="E413" s="93"/>
      <c r="F413" s="93"/>
      <c r="G413" s="93"/>
      <c r="H413" s="93"/>
      <c r="I413" s="246" t="s">
        <v>556</v>
      </c>
      <c r="J413" s="246" t="s">
        <v>560</v>
      </c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</row>
    <row r="414" spans="1:23" x14ac:dyDescent="0.3">
      <c r="A414" s="157" t="s">
        <v>160</v>
      </c>
      <c r="B414" s="246"/>
      <c r="C414" s="93">
        <v>8000</v>
      </c>
      <c r="D414" s="93">
        <v>8000</v>
      </c>
      <c r="E414" s="93"/>
      <c r="F414" s="93"/>
      <c r="G414" s="93"/>
      <c r="H414" s="93"/>
      <c r="I414" s="246" t="s">
        <v>161</v>
      </c>
      <c r="J414" s="246" t="s">
        <v>554</v>
      </c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</row>
    <row r="415" spans="1:23" x14ac:dyDescent="0.3">
      <c r="A415" s="157" t="s">
        <v>546</v>
      </c>
      <c r="B415" s="246"/>
      <c r="C415" s="273">
        <v>0.53333333333333333</v>
      </c>
      <c r="D415" s="273">
        <v>0.53333333333333333</v>
      </c>
      <c r="E415" s="93"/>
      <c r="F415" s="93"/>
      <c r="G415" s="93"/>
      <c r="H415" s="93"/>
      <c r="I415" s="246"/>
      <c r="J415" s="246"/>
      <c r="L415" s="11"/>
      <c r="M415" s="11"/>
      <c r="N415" s="11"/>
      <c r="O415" s="161"/>
      <c r="P415" s="161"/>
      <c r="Q415" s="11"/>
      <c r="R415" s="11"/>
      <c r="S415" s="11"/>
      <c r="T415" s="11"/>
      <c r="U415" s="11"/>
      <c r="V415" s="11"/>
      <c r="W415" s="11"/>
    </row>
    <row r="416" spans="1:23" s="11" customFormat="1" x14ac:dyDescent="0.3">
      <c r="A416" s="157" t="s">
        <v>529</v>
      </c>
      <c r="B416" s="218"/>
      <c r="C416" s="385">
        <v>7500000</v>
      </c>
      <c r="D416" s="385">
        <v>7500000</v>
      </c>
      <c r="E416" s="386"/>
      <c r="F416" s="386"/>
      <c r="G416" s="386"/>
      <c r="H416" s="386"/>
      <c r="I416" s="246" t="s">
        <v>102</v>
      </c>
      <c r="J416" s="246"/>
    </row>
    <row r="417" spans="1:23" s="11" customFormat="1" x14ac:dyDescent="0.3">
      <c r="A417" s="157" t="s">
        <v>530</v>
      </c>
      <c r="B417" s="218">
        <v>1E-4</v>
      </c>
      <c r="C417" s="385">
        <v>4000000</v>
      </c>
      <c r="D417" s="385">
        <v>4000000</v>
      </c>
      <c r="E417" s="386"/>
      <c r="F417" s="386"/>
      <c r="G417" s="386"/>
      <c r="H417" s="386"/>
      <c r="I417" s="246" t="s">
        <v>102</v>
      </c>
      <c r="J417" s="246"/>
    </row>
    <row r="418" spans="1:23" s="11" customFormat="1" x14ac:dyDescent="0.3">
      <c r="A418" s="157" t="s">
        <v>561</v>
      </c>
      <c r="B418" s="218"/>
      <c r="C418" s="385">
        <v>14375000</v>
      </c>
      <c r="D418" s="385">
        <v>14375000</v>
      </c>
      <c r="E418" s="386"/>
      <c r="F418" s="386"/>
      <c r="G418" s="386"/>
      <c r="H418" s="386"/>
      <c r="I418" s="246" t="s">
        <v>102</v>
      </c>
      <c r="J418" s="246"/>
    </row>
    <row r="419" spans="1:23" s="11" customFormat="1" x14ac:dyDescent="0.3">
      <c r="A419" s="157" t="s">
        <v>168</v>
      </c>
      <c r="B419" s="218"/>
      <c r="C419" s="385">
        <v>870000000</v>
      </c>
      <c r="D419" s="385">
        <v>870000000</v>
      </c>
      <c r="E419" s="386"/>
      <c r="F419" s="386"/>
      <c r="G419" s="386"/>
      <c r="H419" s="386"/>
      <c r="I419" s="246" t="s">
        <v>109</v>
      </c>
      <c r="J419" s="246"/>
    </row>
    <row r="420" spans="1:23" x14ac:dyDescent="0.3">
      <c r="A420" s="76" t="s">
        <v>818</v>
      </c>
      <c r="B420" s="248">
        <v>0.47</v>
      </c>
      <c r="C420" s="248">
        <v>0.47</v>
      </c>
      <c r="D420" s="248">
        <v>0.47</v>
      </c>
      <c r="E420" s="248"/>
      <c r="F420" s="248"/>
      <c r="G420" s="248"/>
      <c r="H420" s="248"/>
      <c r="I420" s="246" t="s">
        <v>7</v>
      </c>
      <c r="J420" s="246" t="s">
        <v>819</v>
      </c>
      <c r="L420" s="11"/>
      <c r="M420" s="11"/>
      <c r="N420" s="14"/>
      <c r="O420" s="14"/>
      <c r="P420" s="14"/>
      <c r="Q420" s="11"/>
      <c r="R420" s="14"/>
      <c r="S420" s="14"/>
      <c r="T420" s="11"/>
      <c r="U420" s="14"/>
      <c r="V420" s="14"/>
      <c r="W420" s="11"/>
    </row>
    <row r="421" spans="1:23" x14ac:dyDescent="0.3">
      <c r="A421" s="157" t="s">
        <v>170</v>
      </c>
      <c r="B421" s="246"/>
      <c r="C421" s="275">
        <v>0.1</v>
      </c>
      <c r="D421" s="275">
        <v>0.1</v>
      </c>
      <c r="E421" s="276"/>
      <c r="F421" s="276"/>
      <c r="G421" s="276"/>
      <c r="H421" s="276"/>
      <c r="I421" s="246" t="s">
        <v>7</v>
      </c>
      <c r="J421" s="246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</row>
    <row r="422" spans="1:23" x14ac:dyDescent="0.3">
      <c r="A422" s="157" t="s">
        <v>117</v>
      </c>
      <c r="B422" s="246"/>
      <c r="C422" s="275">
        <v>0.45</v>
      </c>
      <c r="D422" s="275">
        <v>0.45</v>
      </c>
      <c r="E422" s="276"/>
      <c r="F422" s="276"/>
      <c r="G422" s="276"/>
      <c r="H422" s="276"/>
      <c r="I422" s="246" t="s">
        <v>7</v>
      </c>
      <c r="J422" s="246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</row>
    <row r="423" spans="1:23" x14ac:dyDescent="0.3">
      <c r="A423" s="157" t="s">
        <v>472</v>
      </c>
      <c r="B423" s="246">
        <v>40</v>
      </c>
      <c r="C423" s="274">
        <v>40</v>
      </c>
      <c r="D423" s="274">
        <v>40</v>
      </c>
      <c r="E423" s="93"/>
      <c r="F423" s="93"/>
      <c r="G423" s="93"/>
      <c r="H423" s="93"/>
      <c r="I423" s="246" t="s">
        <v>173</v>
      </c>
      <c r="J423" s="246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</row>
    <row r="424" spans="1:23" x14ac:dyDescent="0.3">
      <c r="A424" s="157" t="s">
        <v>194</v>
      </c>
      <c r="B424" s="246"/>
      <c r="C424" s="274">
        <v>10.71</v>
      </c>
      <c r="D424" s="274">
        <v>10.71</v>
      </c>
      <c r="E424" s="93"/>
      <c r="F424" s="93"/>
      <c r="G424" s="93"/>
      <c r="H424" s="93"/>
      <c r="I424" s="246" t="s">
        <v>17</v>
      </c>
      <c r="J424" s="246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</row>
    <row r="425" spans="1:23" x14ac:dyDescent="0.3">
      <c r="A425" s="157" t="s">
        <v>222</v>
      </c>
      <c r="B425" s="246"/>
      <c r="C425" s="277">
        <v>0.9</v>
      </c>
      <c r="D425" s="277">
        <v>0.9</v>
      </c>
      <c r="E425" s="276"/>
      <c r="F425" s="276"/>
      <c r="G425" s="276"/>
      <c r="H425" s="276"/>
      <c r="I425" s="246" t="s">
        <v>7</v>
      </c>
      <c r="J425" s="246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</row>
    <row r="426" spans="1:23" x14ac:dyDescent="0.3">
      <c r="A426" s="157" t="s">
        <v>176</v>
      </c>
      <c r="B426" s="246"/>
      <c r="C426" s="275">
        <v>0.4</v>
      </c>
      <c r="D426" s="275">
        <v>0.4</v>
      </c>
      <c r="E426" s="276"/>
      <c r="F426" s="276"/>
      <c r="G426" s="276"/>
      <c r="H426" s="276"/>
      <c r="I426" s="246" t="s">
        <v>7</v>
      </c>
      <c r="J426" s="246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</row>
    <row r="427" spans="1:23" ht="15" thickBot="1" x14ac:dyDescent="0.35"/>
    <row r="428" spans="1:23" ht="15" thickBot="1" x14ac:dyDescent="0.35">
      <c r="A428" s="166" t="s">
        <v>1004</v>
      </c>
      <c r="B428" s="21" t="s">
        <v>0</v>
      </c>
      <c r="C428" s="444" t="s">
        <v>1</v>
      </c>
      <c r="D428" s="445"/>
      <c r="E428" s="446"/>
      <c r="F428" s="447"/>
      <c r="G428" s="448"/>
      <c r="H428" s="448"/>
      <c r="I428" s="80"/>
      <c r="J428" s="8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</row>
    <row r="429" spans="1:23" x14ac:dyDescent="0.3">
      <c r="A429" s="159"/>
      <c r="B429" s="100">
        <v>2015</v>
      </c>
      <c r="C429" s="101">
        <v>2020</v>
      </c>
      <c r="D429" s="101">
        <v>2030</v>
      </c>
      <c r="E429" s="102"/>
      <c r="F429" s="102"/>
      <c r="G429" s="103"/>
      <c r="H429" s="103"/>
      <c r="I429" s="104" t="s">
        <v>3</v>
      </c>
      <c r="J429" s="105" t="s">
        <v>4</v>
      </c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</row>
    <row r="430" spans="1:23" x14ac:dyDescent="0.3">
      <c r="A430" s="157" t="s">
        <v>156</v>
      </c>
      <c r="B430" s="218">
        <v>1</v>
      </c>
      <c r="C430" s="93">
        <v>1</v>
      </c>
      <c r="D430" s="93">
        <v>0.01</v>
      </c>
      <c r="E430" s="93"/>
      <c r="F430" s="93"/>
      <c r="G430" s="93"/>
      <c r="H430" s="93"/>
      <c r="I430" s="246" t="s">
        <v>157</v>
      </c>
      <c r="J430" s="246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</row>
    <row r="431" spans="1:23" s="11" customFormat="1" x14ac:dyDescent="0.3">
      <c r="A431" s="157" t="s">
        <v>160</v>
      </c>
      <c r="B431" s="218"/>
      <c r="C431" s="385">
        <v>6000</v>
      </c>
      <c r="D431" s="385">
        <v>6000</v>
      </c>
      <c r="E431" s="386"/>
      <c r="F431" s="386"/>
      <c r="G431" s="386"/>
      <c r="H431" s="386"/>
      <c r="I431" s="246" t="s">
        <v>161</v>
      </c>
      <c r="J431" s="246"/>
    </row>
    <row r="432" spans="1:23" x14ac:dyDescent="0.3">
      <c r="A432" s="157" t="s">
        <v>546</v>
      </c>
      <c r="B432" s="218"/>
      <c r="C432" s="273">
        <v>0.53333333333333333</v>
      </c>
      <c r="D432" s="93">
        <v>0.53333333333333333</v>
      </c>
      <c r="E432" s="93"/>
      <c r="F432" s="93"/>
      <c r="G432" s="93"/>
      <c r="H432" s="93"/>
      <c r="I432" s="246"/>
      <c r="J432" s="246"/>
      <c r="L432" s="11"/>
      <c r="M432" s="11"/>
      <c r="N432" s="11"/>
      <c r="O432" s="161"/>
      <c r="P432" s="11"/>
      <c r="Q432" s="11"/>
      <c r="R432" s="11"/>
      <c r="S432" s="11"/>
      <c r="T432" s="11"/>
      <c r="U432" s="11"/>
      <c r="V432" s="11"/>
      <c r="W432" s="11"/>
    </row>
    <row r="433" spans="1:23" x14ac:dyDescent="0.3">
      <c r="A433" s="157" t="s">
        <v>529</v>
      </c>
      <c r="B433" s="218">
        <v>0.6</v>
      </c>
      <c r="C433" s="274">
        <v>0.6</v>
      </c>
      <c r="D433" s="274">
        <v>0.6</v>
      </c>
      <c r="E433" s="93"/>
      <c r="F433" s="93"/>
      <c r="G433" s="93"/>
      <c r="H433" s="93"/>
      <c r="I433" s="246" t="s">
        <v>102</v>
      </c>
      <c r="J433" s="246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</row>
    <row r="434" spans="1:23" s="11" customFormat="1" x14ac:dyDescent="0.3">
      <c r="A434" s="157" t="s">
        <v>530</v>
      </c>
      <c r="B434" s="218"/>
      <c r="C434" s="385">
        <v>1110436.3636363635</v>
      </c>
      <c r="D434" s="385">
        <v>1110436.3636363635</v>
      </c>
      <c r="E434" s="386"/>
      <c r="F434" s="386"/>
      <c r="G434" s="386"/>
      <c r="H434" s="386"/>
      <c r="I434" s="246" t="s">
        <v>102</v>
      </c>
      <c r="J434" s="246" t="s">
        <v>562</v>
      </c>
    </row>
    <row r="435" spans="1:23" s="11" customFormat="1" x14ac:dyDescent="0.3">
      <c r="A435" s="75" t="s">
        <v>822</v>
      </c>
      <c r="B435" s="218"/>
      <c r="C435" s="385">
        <v>987054.54545454541</v>
      </c>
      <c r="D435" s="385">
        <v>987054.54545454541</v>
      </c>
      <c r="E435" s="386"/>
      <c r="F435" s="386"/>
      <c r="G435" s="386"/>
      <c r="H435" s="386"/>
      <c r="I435" s="246"/>
      <c r="J435" s="246" t="s">
        <v>823</v>
      </c>
    </row>
    <row r="436" spans="1:23" s="11" customFormat="1" x14ac:dyDescent="0.3">
      <c r="A436" s="157" t="s">
        <v>168</v>
      </c>
      <c r="B436" s="218"/>
      <c r="C436" s="385">
        <v>120000000</v>
      </c>
      <c r="D436" s="385">
        <v>120000000</v>
      </c>
      <c r="E436" s="386"/>
      <c r="F436" s="386"/>
      <c r="G436" s="386"/>
      <c r="H436" s="386"/>
      <c r="I436" s="246" t="s">
        <v>109</v>
      </c>
      <c r="J436" s="246"/>
    </row>
    <row r="437" spans="1:23" x14ac:dyDescent="0.3">
      <c r="A437" s="76" t="s">
        <v>818</v>
      </c>
      <c r="B437" s="248">
        <v>0.47</v>
      </c>
      <c r="C437" s="248">
        <v>0.47</v>
      </c>
      <c r="D437" s="248">
        <v>0.47</v>
      </c>
      <c r="E437" s="248"/>
      <c r="F437" s="248"/>
      <c r="G437" s="248"/>
      <c r="H437" s="248"/>
      <c r="I437" s="246" t="s">
        <v>7</v>
      </c>
      <c r="J437" s="246" t="s">
        <v>819</v>
      </c>
      <c r="L437" s="11"/>
      <c r="M437" s="11"/>
      <c r="N437" s="14"/>
      <c r="O437" s="14"/>
      <c r="P437" s="14"/>
      <c r="Q437" s="11"/>
      <c r="R437" s="14"/>
      <c r="S437" s="14"/>
      <c r="T437" s="11"/>
      <c r="U437" s="14"/>
      <c r="V437" s="14"/>
      <c r="W437" s="11"/>
    </row>
    <row r="438" spans="1:23" x14ac:dyDescent="0.3">
      <c r="A438" s="157" t="s">
        <v>170</v>
      </c>
      <c r="B438" s="218"/>
      <c r="C438" s="275">
        <v>0.1</v>
      </c>
      <c r="D438" s="275">
        <v>0.1</v>
      </c>
      <c r="E438" s="276"/>
      <c r="F438" s="276"/>
      <c r="G438" s="276"/>
      <c r="H438" s="276"/>
      <c r="I438" s="246" t="s">
        <v>7</v>
      </c>
      <c r="J438" s="246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</row>
    <row r="439" spans="1:23" x14ac:dyDescent="0.3">
      <c r="A439" s="157" t="s">
        <v>117</v>
      </c>
      <c r="B439" s="218"/>
      <c r="C439" s="275">
        <v>0.8</v>
      </c>
      <c r="D439" s="275">
        <v>0.8</v>
      </c>
      <c r="E439" s="276"/>
      <c r="F439" s="276"/>
      <c r="G439" s="276"/>
      <c r="H439" s="276"/>
      <c r="I439" s="246" t="s">
        <v>7</v>
      </c>
      <c r="J439" s="246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</row>
    <row r="440" spans="1:23" x14ac:dyDescent="0.3">
      <c r="A440" s="157" t="s">
        <v>472</v>
      </c>
      <c r="B440" s="218">
        <v>25</v>
      </c>
      <c r="C440" s="274">
        <v>25</v>
      </c>
      <c r="D440" s="274">
        <v>25</v>
      </c>
      <c r="E440" s="93"/>
      <c r="F440" s="93"/>
      <c r="G440" s="93"/>
      <c r="H440" s="93"/>
      <c r="I440" s="246" t="s">
        <v>173</v>
      </c>
      <c r="J440" s="246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</row>
    <row r="441" spans="1:23" x14ac:dyDescent="0.3">
      <c r="A441" s="157" t="s">
        <v>194</v>
      </c>
      <c r="B441" s="218"/>
      <c r="C441" s="274">
        <v>10</v>
      </c>
      <c r="D441" s="274">
        <v>10</v>
      </c>
      <c r="E441" s="93"/>
      <c r="F441" s="93"/>
      <c r="G441" s="93"/>
      <c r="H441" s="93"/>
      <c r="I441" s="246" t="s">
        <v>17</v>
      </c>
      <c r="J441" s="246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</row>
    <row r="442" spans="1:23" x14ac:dyDescent="0.3">
      <c r="A442" s="157" t="s">
        <v>222</v>
      </c>
      <c r="B442" s="218"/>
      <c r="C442" s="277">
        <v>0.9</v>
      </c>
      <c r="D442" s="275">
        <v>0.9</v>
      </c>
      <c r="E442" s="276"/>
      <c r="F442" s="276"/>
      <c r="G442" s="276"/>
      <c r="H442" s="276"/>
      <c r="I442" s="246" t="s">
        <v>7</v>
      </c>
      <c r="J442" s="246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</row>
    <row r="443" spans="1:23" x14ac:dyDescent="0.3">
      <c r="A443" s="157" t="s">
        <v>176</v>
      </c>
      <c r="B443" s="218"/>
      <c r="C443" s="275">
        <v>0.4</v>
      </c>
      <c r="D443" s="276">
        <v>0.4</v>
      </c>
      <c r="E443" s="276"/>
      <c r="F443" s="276"/>
      <c r="G443" s="276"/>
      <c r="H443" s="276"/>
      <c r="I443" s="246" t="s">
        <v>7</v>
      </c>
      <c r="J443" s="246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</row>
    <row r="444" spans="1:23" ht="15" thickBot="1" x14ac:dyDescent="0.35"/>
    <row r="445" spans="1:23" ht="15" thickBot="1" x14ac:dyDescent="0.35">
      <c r="A445" s="166" t="s">
        <v>1005</v>
      </c>
      <c r="B445" s="21" t="s">
        <v>0</v>
      </c>
      <c r="C445" s="444" t="s">
        <v>1</v>
      </c>
      <c r="D445" s="445"/>
      <c r="E445" s="446"/>
      <c r="F445" s="447"/>
      <c r="G445" s="448"/>
      <c r="H445" s="448"/>
      <c r="I445" s="80"/>
      <c r="J445" s="8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</row>
    <row r="446" spans="1:23" x14ac:dyDescent="0.3">
      <c r="A446" s="159"/>
      <c r="B446" s="100">
        <v>2015</v>
      </c>
      <c r="C446" s="101">
        <v>2020</v>
      </c>
      <c r="D446" s="101">
        <v>2030</v>
      </c>
      <c r="E446" s="102"/>
      <c r="F446" s="102"/>
      <c r="G446" s="103"/>
      <c r="H446" s="103"/>
      <c r="I446" s="104" t="s">
        <v>3</v>
      </c>
      <c r="J446" s="105" t="s">
        <v>4</v>
      </c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</row>
    <row r="447" spans="1:23" x14ac:dyDescent="0.3">
      <c r="A447" s="157" t="s">
        <v>156</v>
      </c>
      <c r="B447" s="246"/>
      <c r="C447" s="107">
        <v>1</v>
      </c>
      <c r="D447" s="93">
        <v>1</v>
      </c>
      <c r="E447" s="93"/>
      <c r="F447" s="93"/>
      <c r="G447" s="93"/>
      <c r="H447" s="93"/>
      <c r="I447" s="246" t="s">
        <v>157</v>
      </c>
      <c r="J447" s="246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</row>
    <row r="448" spans="1:23" x14ac:dyDescent="0.3">
      <c r="A448" s="157" t="s">
        <v>487</v>
      </c>
      <c r="B448" s="246"/>
      <c r="C448" s="107">
        <v>50</v>
      </c>
      <c r="D448" s="93">
        <v>50</v>
      </c>
      <c r="E448" s="93"/>
      <c r="F448" s="93"/>
      <c r="G448" s="93"/>
      <c r="H448" s="93"/>
      <c r="I448" s="246" t="s">
        <v>159</v>
      </c>
      <c r="J448" s="246" t="s">
        <v>563</v>
      </c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</row>
    <row r="449" spans="1:23" s="11" customFormat="1" x14ac:dyDescent="0.3">
      <c r="A449" s="157" t="s">
        <v>160</v>
      </c>
      <c r="B449" s="218"/>
      <c r="C449" s="385">
        <v>2500</v>
      </c>
      <c r="D449" s="385">
        <v>2500</v>
      </c>
      <c r="E449" s="386"/>
      <c r="F449" s="386"/>
      <c r="G449" s="386"/>
      <c r="H449" s="386"/>
      <c r="I449" s="246" t="s">
        <v>161</v>
      </c>
      <c r="J449" s="246"/>
    </row>
    <row r="450" spans="1:23" x14ac:dyDescent="0.3">
      <c r="A450" s="157" t="s">
        <v>546</v>
      </c>
      <c r="B450" s="246"/>
      <c r="C450" s="107">
        <v>0</v>
      </c>
      <c r="D450" s="93">
        <v>0</v>
      </c>
      <c r="E450" s="93"/>
      <c r="F450" s="93"/>
      <c r="G450" s="93"/>
      <c r="H450" s="93"/>
      <c r="I450" s="246"/>
      <c r="J450" s="246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</row>
    <row r="451" spans="1:23" s="11" customFormat="1" x14ac:dyDescent="0.3">
      <c r="A451" s="157" t="s">
        <v>529</v>
      </c>
      <c r="B451" s="218"/>
      <c r="C451" s="385">
        <v>125000</v>
      </c>
      <c r="D451" s="385">
        <v>125000</v>
      </c>
      <c r="E451" s="386"/>
      <c r="F451" s="386"/>
      <c r="G451" s="386"/>
      <c r="H451" s="386"/>
      <c r="I451" s="246" t="s">
        <v>102</v>
      </c>
      <c r="J451" s="246"/>
    </row>
    <row r="452" spans="1:23" s="11" customFormat="1" x14ac:dyDescent="0.3">
      <c r="A452" s="157" t="s">
        <v>530</v>
      </c>
      <c r="B452" s="218"/>
      <c r="C452" s="385">
        <v>0</v>
      </c>
      <c r="D452" s="385">
        <v>0</v>
      </c>
      <c r="E452" s="386"/>
      <c r="F452" s="386"/>
      <c r="G452" s="386"/>
      <c r="H452" s="386"/>
      <c r="I452" s="246" t="s">
        <v>102</v>
      </c>
      <c r="J452" s="246"/>
    </row>
    <row r="453" spans="1:23" s="11" customFormat="1" x14ac:dyDescent="0.3">
      <c r="A453" s="157" t="s">
        <v>564</v>
      </c>
      <c r="B453" s="218"/>
      <c r="C453" s="385">
        <v>156250</v>
      </c>
      <c r="D453" s="385">
        <v>156250</v>
      </c>
      <c r="E453" s="386"/>
      <c r="F453" s="386"/>
      <c r="G453" s="386"/>
      <c r="H453" s="386"/>
      <c r="I453" s="246"/>
      <c r="J453" s="246"/>
    </row>
    <row r="454" spans="1:23" s="11" customFormat="1" x14ac:dyDescent="0.3">
      <c r="A454" s="157" t="s">
        <v>168</v>
      </c>
      <c r="B454" s="218"/>
      <c r="C454" s="385">
        <v>3500000</v>
      </c>
      <c r="D454" s="385">
        <v>3500000</v>
      </c>
      <c r="E454" s="386"/>
      <c r="F454" s="386"/>
      <c r="G454" s="386"/>
      <c r="H454" s="386"/>
      <c r="I454" s="246" t="s">
        <v>109</v>
      </c>
      <c r="J454" s="246"/>
    </row>
    <row r="455" spans="1:23" x14ac:dyDescent="0.3">
      <c r="A455" s="76" t="s">
        <v>818</v>
      </c>
      <c r="B455" s="248">
        <v>0.47</v>
      </c>
      <c r="C455" s="248">
        <v>0.47</v>
      </c>
      <c r="D455" s="248">
        <v>0.47</v>
      </c>
      <c r="E455" s="248"/>
      <c r="F455" s="248"/>
      <c r="G455" s="248"/>
      <c r="H455" s="248"/>
      <c r="I455" s="246" t="s">
        <v>7</v>
      </c>
      <c r="J455" s="246" t="s">
        <v>819</v>
      </c>
      <c r="L455" s="11"/>
      <c r="M455" s="11"/>
      <c r="N455" s="14"/>
      <c r="O455" s="14"/>
      <c r="P455" s="14"/>
      <c r="Q455" s="11"/>
      <c r="R455" s="14"/>
      <c r="S455" s="14"/>
      <c r="T455" s="11"/>
      <c r="U455" s="14"/>
      <c r="V455" s="14"/>
      <c r="W455" s="11"/>
    </row>
    <row r="456" spans="1:23" x14ac:dyDescent="0.3">
      <c r="A456" s="157" t="s">
        <v>170</v>
      </c>
      <c r="B456" s="246"/>
      <c r="C456" s="278">
        <v>0.1</v>
      </c>
      <c r="D456" s="275">
        <v>0.1</v>
      </c>
      <c r="E456" s="276"/>
      <c r="F456" s="276"/>
      <c r="G456" s="276"/>
      <c r="H456" s="276"/>
      <c r="I456" s="246" t="s">
        <v>7</v>
      </c>
      <c r="J456" s="246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</row>
    <row r="457" spans="1:23" x14ac:dyDescent="0.3">
      <c r="A457" s="157" t="s">
        <v>117</v>
      </c>
      <c r="B457" s="246"/>
      <c r="C457" s="278">
        <v>0.6</v>
      </c>
      <c r="D457" s="275">
        <v>0.6</v>
      </c>
      <c r="E457" s="276"/>
      <c r="F457" s="276"/>
      <c r="G457" s="276"/>
      <c r="H457" s="276"/>
      <c r="I457" s="246" t="s">
        <v>7</v>
      </c>
      <c r="J457" s="246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</row>
    <row r="458" spans="1:23" x14ac:dyDescent="0.3">
      <c r="A458" s="157" t="s">
        <v>472</v>
      </c>
      <c r="B458" s="246">
        <v>15</v>
      </c>
      <c r="C458" s="115">
        <v>15</v>
      </c>
      <c r="D458" s="274">
        <v>15</v>
      </c>
      <c r="E458" s="93"/>
      <c r="F458" s="93"/>
      <c r="G458" s="93"/>
      <c r="H458" s="93"/>
      <c r="I458" s="246" t="s">
        <v>173</v>
      </c>
      <c r="J458" s="246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</row>
    <row r="459" spans="1:23" s="11" customFormat="1" x14ac:dyDescent="0.3">
      <c r="A459" s="157" t="s">
        <v>194</v>
      </c>
      <c r="B459" s="218"/>
      <c r="C459" s="385">
        <v>12.142857142857142</v>
      </c>
      <c r="D459" s="385">
        <v>12.142857142857142</v>
      </c>
      <c r="E459" s="386"/>
      <c r="F459" s="386"/>
      <c r="G459" s="386"/>
      <c r="H459" s="386"/>
      <c r="I459" s="246" t="s">
        <v>17</v>
      </c>
      <c r="J459" s="246"/>
    </row>
    <row r="460" spans="1:23" x14ac:dyDescent="0.3">
      <c r="A460" s="157" t="s">
        <v>222</v>
      </c>
      <c r="B460" s="246"/>
      <c r="C460" s="279">
        <v>0.9</v>
      </c>
      <c r="D460" s="277">
        <v>0.9</v>
      </c>
      <c r="E460" s="276"/>
      <c r="F460" s="276"/>
      <c r="G460" s="276"/>
      <c r="H460" s="276"/>
      <c r="I460" s="246" t="s">
        <v>7</v>
      </c>
      <c r="J460" s="246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</row>
    <row r="461" spans="1:23" x14ac:dyDescent="0.3">
      <c r="A461" s="157" t="s">
        <v>176</v>
      </c>
      <c r="B461" s="246"/>
      <c r="C461" s="278">
        <v>0.4</v>
      </c>
      <c r="D461" s="275">
        <v>0.4</v>
      </c>
      <c r="E461" s="276"/>
      <c r="F461" s="276"/>
      <c r="G461" s="276"/>
      <c r="H461" s="276"/>
      <c r="I461" s="246" t="s">
        <v>7</v>
      </c>
      <c r="J461" s="246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</row>
    <row r="462" spans="1:23" ht="15" thickBot="1" x14ac:dyDescent="0.35">
      <c r="A462" s="379"/>
      <c r="B462" s="381"/>
      <c r="C462" s="393"/>
      <c r="D462" s="394"/>
      <c r="E462" s="394"/>
      <c r="F462" s="394"/>
      <c r="G462" s="394"/>
      <c r="H462" s="394"/>
      <c r="I462" s="381"/>
      <c r="J462" s="38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</row>
    <row r="463" spans="1:23" ht="15" thickBot="1" x14ac:dyDescent="0.35">
      <c r="B463" s="21" t="s">
        <v>0</v>
      </c>
      <c r="C463" s="444" t="s">
        <v>1</v>
      </c>
      <c r="D463" s="445"/>
      <c r="E463" s="446" t="s">
        <v>153</v>
      </c>
      <c r="F463" s="447"/>
      <c r="G463" s="448" t="s">
        <v>2</v>
      </c>
      <c r="H463" s="448"/>
      <c r="I463" s="80"/>
      <c r="J463" s="81"/>
    </row>
    <row r="464" spans="1:23" ht="15" thickBot="1" x14ac:dyDescent="0.35">
      <c r="A464" s="387" t="s">
        <v>824</v>
      </c>
      <c r="B464" s="100">
        <v>2015</v>
      </c>
      <c r="C464" s="101">
        <v>2020</v>
      </c>
      <c r="D464" s="101">
        <v>2030</v>
      </c>
      <c r="E464" s="102">
        <v>2020</v>
      </c>
      <c r="F464" s="102">
        <v>2030</v>
      </c>
      <c r="G464" s="103">
        <v>2020</v>
      </c>
      <c r="H464" s="103">
        <v>2030</v>
      </c>
      <c r="I464" s="104" t="s">
        <v>3</v>
      </c>
      <c r="J464" s="105" t="s">
        <v>4</v>
      </c>
    </row>
    <row r="465" spans="1:17" x14ac:dyDescent="0.3">
      <c r="A465" s="388" t="s">
        <v>825</v>
      </c>
      <c r="B465" s="389">
        <v>0.24</v>
      </c>
      <c r="C465" s="389">
        <v>0.24</v>
      </c>
      <c r="D465" s="389">
        <v>0.24</v>
      </c>
      <c r="E465" s="389">
        <v>0.24</v>
      </c>
      <c r="F465" s="389">
        <v>0.24</v>
      </c>
      <c r="G465" s="389">
        <v>0.24</v>
      </c>
      <c r="H465" s="389">
        <v>0.24</v>
      </c>
      <c r="I465" s="439" t="s">
        <v>7</v>
      </c>
      <c r="J465" s="390" t="s">
        <v>276</v>
      </c>
    </row>
    <row r="466" spans="1:17" x14ac:dyDescent="0.3">
      <c r="A466" s="76" t="s">
        <v>826</v>
      </c>
      <c r="B466" s="391">
        <v>0.5</v>
      </c>
      <c r="C466" s="391">
        <v>0.5</v>
      </c>
      <c r="D466" s="391">
        <v>0.5</v>
      </c>
      <c r="E466" s="391">
        <v>0.5</v>
      </c>
      <c r="F466" s="391">
        <v>0.5</v>
      </c>
      <c r="G466" s="391">
        <v>0.5</v>
      </c>
      <c r="H466" s="391">
        <v>0.5</v>
      </c>
      <c r="I466" s="116" t="s">
        <v>7</v>
      </c>
      <c r="J466" s="117" t="s">
        <v>276</v>
      </c>
    </row>
    <row r="467" spans="1:17" x14ac:dyDescent="0.3">
      <c r="A467" s="76" t="s">
        <v>827</v>
      </c>
      <c r="B467" s="391">
        <v>0.03</v>
      </c>
      <c r="C467" s="391">
        <v>0.03</v>
      </c>
      <c r="D467" s="391">
        <v>0.03</v>
      </c>
      <c r="E467" s="391">
        <v>0.03</v>
      </c>
      <c r="F467" s="391">
        <v>0.03</v>
      </c>
      <c r="G467" s="391">
        <v>0.03</v>
      </c>
      <c r="H467" s="391">
        <v>0.03</v>
      </c>
      <c r="I467" s="116" t="s">
        <v>7</v>
      </c>
      <c r="J467" s="117" t="s">
        <v>276</v>
      </c>
    </row>
    <row r="468" spans="1:17" x14ac:dyDescent="0.3">
      <c r="A468" s="76" t="s">
        <v>242</v>
      </c>
      <c r="B468" s="391">
        <v>0.8</v>
      </c>
      <c r="C468" s="391">
        <v>0.8</v>
      </c>
      <c r="D468" s="391">
        <v>0.8</v>
      </c>
      <c r="E468" s="391">
        <v>0.8</v>
      </c>
      <c r="F468" s="391">
        <v>0.8</v>
      </c>
      <c r="G468" s="391">
        <v>0.8</v>
      </c>
      <c r="H468" s="391">
        <v>0.8</v>
      </c>
      <c r="I468" s="116" t="s">
        <v>7</v>
      </c>
      <c r="J468" s="117" t="s">
        <v>276</v>
      </c>
    </row>
    <row r="469" spans="1:17" x14ac:dyDescent="0.3">
      <c r="A469" s="76" t="s">
        <v>828</v>
      </c>
      <c r="B469" s="391">
        <v>0.13</v>
      </c>
      <c r="C469" s="391">
        <v>0.13</v>
      </c>
      <c r="D469" s="391">
        <v>0.13</v>
      </c>
      <c r="E469" s="391">
        <v>0.13</v>
      </c>
      <c r="F469" s="391">
        <v>0.13</v>
      </c>
      <c r="G469" s="391">
        <v>0.13</v>
      </c>
      <c r="H469" s="391">
        <v>0.13</v>
      </c>
      <c r="I469" s="116" t="s">
        <v>7</v>
      </c>
      <c r="J469" s="117" t="s">
        <v>276</v>
      </c>
    </row>
    <row r="470" spans="1:17" x14ac:dyDescent="0.3">
      <c r="A470" s="76" t="s">
        <v>829</v>
      </c>
      <c r="B470" s="391">
        <v>0.5</v>
      </c>
      <c r="C470" s="391">
        <v>0.5</v>
      </c>
      <c r="D470" s="391">
        <v>0.5</v>
      </c>
      <c r="E470" s="391">
        <v>0.5</v>
      </c>
      <c r="F470" s="391">
        <v>0.5</v>
      </c>
      <c r="G470" s="391">
        <v>0.5</v>
      </c>
      <c r="H470" s="391">
        <v>0.5</v>
      </c>
      <c r="I470" s="116" t="s">
        <v>7</v>
      </c>
      <c r="J470" s="117" t="s">
        <v>276</v>
      </c>
    </row>
    <row r="471" spans="1:17" x14ac:dyDescent="0.3">
      <c r="A471" s="76" t="s">
        <v>830</v>
      </c>
      <c r="B471" s="391">
        <v>0.22</v>
      </c>
      <c r="C471" s="391">
        <v>0.22</v>
      </c>
      <c r="D471" s="391">
        <v>0.22</v>
      </c>
      <c r="E471" s="391">
        <v>0.22</v>
      </c>
      <c r="F471" s="391">
        <v>0.22</v>
      </c>
      <c r="G471" s="391">
        <v>0.22</v>
      </c>
      <c r="H471" s="391">
        <v>0.22</v>
      </c>
      <c r="I471" s="116" t="s">
        <v>7</v>
      </c>
      <c r="J471" s="117" t="s">
        <v>276</v>
      </c>
    </row>
    <row r="472" spans="1:17" x14ac:dyDescent="0.3">
      <c r="A472" s="76" t="s">
        <v>831</v>
      </c>
      <c r="B472" s="391">
        <v>0.4</v>
      </c>
      <c r="C472" s="391">
        <v>0.4</v>
      </c>
      <c r="D472" s="391">
        <v>0.4</v>
      </c>
      <c r="E472" s="391">
        <v>0.4</v>
      </c>
      <c r="F472" s="391">
        <v>0.4</v>
      </c>
      <c r="G472" s="391">
        <v>0.4</v>
      </c>
      <c r="H472" s="391">
        <v>0.4</v>
      </c>
      <c r="I472" s="116" t="s">
        <v>7</v>
      </c>
      <c r="J472" s="117" t="s">
        <v>276</v>
      </c>
    </row>
    <row r="473" spans="1:17" x14ac:dyDescent="0.3">
      <c r="A473" s="76" t="s">
        <v>832</v>
      </c>
      <c r="B473" s="391">
        <v>0.38</v>
      </c>
      <c r="C473" s="391">
        <v>0.38</v>
      </c>
      <c r="D473" s="391">
        <v>0.38</v>
      </c>
      <c r="E473" s="391">
        <v>0.38</v>
      </c>
      <c r="F473" s="391">
        <v>0.38</v>
      </c>
      <c r="G473" s="391">
        <v>0.38</v>
      </c>
      <c r="H473" s="391">
        <v>0.38</v>
      </c>
      <c r="I473" s="116" t="s">
        <v>7</v>
      </c>
      <c r="J473" s="117" t="s">
        <v>276</v>
      </c>
    </row>
    <row r="474" spans="1:17" s="19" customFormat="1" ht="15" thickBot="1" x14ac:dyDescent="0.35">
      <c r="A474" s="78" t="s">
        <v>833</v>
      </c>
      <c r="B474" s="392">
        <v>0.5</v>
      </c>
      <c r="C474" s="392">
        <v>0.5</v>
      </c>
      <c r="D474" s="392">
        <v>0.5</v>
      </c>
      <c r="E474" s="392">
        <v>0.5</v>
      </c>
      <c r="F474" s="392">
        <v>0.5</v>
      </c>
      <c r="G474" s="392">
        <v>0.5</v>
      </c>
      <c r="H474" s="392">
        <v>0.5</v>
      </c>
      <c r="I474" s="127" t="s">
        <v>7</v>
      </c>
      <c r="J474" s="128" t="s">
        <v>276</v>
      </c>
      <c r="K474"/>
      <c r="L474"/>
      <c r="M474"/>
      <c r="N474"/>
      <c r="O474"/>
      <c r="P474"/>
      <c r="Q474"/>
    </row>
  </sheetData>
  <sheetProtection algorithmName="SHA-512" hashValue="8CCfzn5wwS++F/OVklNajCMRNT0TKln69qc7flkcn2XY4e4xjy17TY84GWvw60RfHTZ/ZUMdLBPJs7X3QwqNyg==" saltValue="Bn+KSXuFcWVmi0/TVw/ojw==" spinCount="100000" sheet="1" objects="1" scenarios="1" selectLockedCells="1" selectUnlockedCells="1"/>
  <mergeCells count="72">
    <mergeCell ref="C445:D445"/>
    <mergeCell ref="E445:F445"/>
    <mergeCell ref="G445:H445"/>
    <mergeCell ref="E409:F409"/>
    <mergeCell ref="G409:H409"/>
    <mergeCell ref="C428:D428"/>
    <mergeCell ref="E428:F428"/>
    <mergeCell ref="G428:H428"/>
    <mergeCell ref="C318:D318"/>
    <mergeCell ref="E318:F318"/>
    <mergeCell ref="G318:H318"/>
    <mergeCell ref="C262:D262"/>
    <mergeCell ref="E262:F262"/>
    <mergeCell ref="G262:H262"/>
    <mergeCell ref="C290:D290"/>
    <mergeCell ref="E290:F290"/>
    <mergeCell ref="G290:H290"/>
    <mergeCell ref="C239:D239"/>
    <mergeCell ref="E239:F239"/>
    <mergeCell ref="G239:H239"/>
    <mergeCell ref="C216:D216"/>
    <mergeCell ref="E216:F216"/>
    <mergeCell ref="G216:H216"/>
    <mergeCell ref="C172:D172"/>
    <mergeCell ref="E172:F172"/>
    <mergeCell ref="G172:H172"/>
    <mergeCell ref="C194:D194"/>
    <mergeCell ref="E194:F194"/>
    <mergeCell ref="G194:H194"/>
    <mergeCell ref="C152:D152"/>
    <mergeCell ref="E152:F152"/>
    <mergeCell ref="G152:H152"/>
    <mergeCell ref="C102:D102"/>
    <mergeCell ref="E102:F102"/>
    <mergeCell ref="G102:H102"/>
    <mergeCell ref="C118:D118"/>
    <mergeCell ref="E118:F118"/>
    <mergeCell ref="G118:H118"/>
    <mergeCell ref="C68:D68"/>
    <mergeCell ref="E68:F68"/>
    <mergeCell ref="G68:H68"/>
    <mergeCell ref="C85:D85"/>
    <mergeCell ref="E85:F85"/>
    <mergeCell ref="G85:H85"/>
    <mergeCell ref="C32:D32"/>
    <mergeCell ref="E32:F32"/>
    <mergeCell ref="G32:H32"/>
    <mergeCell ref="C50:D50"/>
    <mergeCell ref="E50:F50"/>
    <mergeCell ref="G50:H50"/>
    <mergeCell ref="C1:D1"/>
    <mergeCell ref="E1:F1"/>
    <mergeCell ref="G1:H1"/>
    <mergeCell ref="C15:D15"/>
    <mergeCell ref="E15:F15"/>
    <mergeCell ref="G15:H15"/>
    <mergeCell ref="C341:D341"/>
    <mergeCell ref="E341:F341"/>
    <mergeCell ref="G341:H341"/>
    <mergeCell ref="C463:D463"/>
    <mergeCell ref="E463:F463"/>
    <mergeCell ref="G463:H463"/>
    <mergeCell ref="C357:D357"/>
    <mergeCell ref="E357:F357"/>
    <mergeCell ref="G357:H357"/>
    <mergeCell ref="C374:D374"/>
    <mergeCell ref="E374:F374"/>
    <mergeCell ref="G374:H374"/>
    <mergeCell ref="C390:D390"/>
    <mergeCell ref="E390:F390"/>
    <mergeCell ref="G390:H390"/>
    <mergeCell ref="C409:D40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80" zoomScaleNormal="80" workbookViewId="0">
      <selection activeCell="A22" sqref="A22"/>
    </sheetView>
  </sheetViews>
  <sheetFormatPr defaultRowHeight="14.4" x14ac:dyDescent="0.3"/>
  <cols>
    <col min="1" max="1" width="82.88671875" bestFit="1" customWidth="1"/>
    <col min="2" max="8" width="13.88671875" style="171" customWidth="1"/>
    <col min="9" max="9" width="18.109375" style="171" bestFit="1" customWidth="1"/>
    <col min="10" max="10" width="149.33203125" style="171" customWidth="1"/>
  </cols>
  <sheetData>
    <row r="1" spans="1:10" ht="15" thickBot="1" x14ac:dyDescent="0.35">
      <c r="A1" s="12" t="s">
        <v>982</v>
      </c>
      <c r="B1" s="21" t="s">
        <v>0</v>
      </c>
      <c r="C1" s="444" t="s">
        <v>1</v>
      </c>
      <c r="D1" s="445"/>
      <c r="E1" s="446" t="s">
        <v>153</v>
      </c>
      <c r="F1" s="447"/>
      <c r="G1" s="448" t="s">
        <v>2</v>
      </c>
      <c r="H1" s="448"/>
      <c r="I1" s="80"/>
      <c r="J1" s="81"/>
    </row>
    <row r="2" spans="1:10" x14ac:dyDescent="0.3">
      <c r="A2" s="159"/>
      <c r="B2" s="100">
        <v>2015</v>
      </c>
      <c r="C2" s="101">
        <v>2020</v>
      </c>
      <c r="D2" s="101">
        <v>2030</v>
      </c>
      <c r="E2" s="102">
        <v>2020</v>
      </c>
      <c r="F2" s="102">
        <v>2030</v>
      </c>
      <c r="G2" s="103">
        <v>2020</v>
      </c>
      <c r="H2" s="103">
        <v>2030</v>
      </c>
      <c r="I2" s="104" t="s">
        <v>3</v>
      </c>
      <c r="J2" s="105" t="s">
        <v>4</v>
      </c>
    </row>
    <row r="3" spans="1:10" x14ac:dyDescent="0.3">
      <c r="A3" s="158" t="s">
        <v>461</v>
      </c>
      <c r="B3" s="246">
        <v>0</v>
      </c>
      <c r="C3" s="246">
        <v>283333.33333333331</v>
      </c>
      <c r="D3" s="246">
        <v>8599666.666666666</v>
      </c>
      <c r="E3" s="246">
        <v>1888888.888888889</v>
      </c>
      <c r="F3" s="246">
        <v>25799000</v>
      </c>
      <c r="G3" s="247">
        <v>283333.33333333331</v>
      </c>
      <c r="H3" s="247">
        <v>5005555.555555555</v>
      </c>
      <c r="I3" s="246" t="s">
        <v>462</v>
      </c>
      <c r="J3" s="247" t="s">
        <v>463</v>
      </c>
    </row>
    <row r="4" spans="1:10" x14ac:dyDescent="0.3">
      <c r="A4" s="158" t="s">
        <v>464</v>
      </c>
      <c r="B4" s="248">
        <v>1</v>
      </c>
      <c r="C4" s="248">
        <v>0.8</v>
      </c>
      <c r="D4" s="248">
        <v>0.8</v>
      </c>
      <c r="E4" s="248">
        <v>0.6</v>
      </c>
      <c r="F4" s="248">
        <v>0.6</v>
      </c>
      <c r="G4" s="246">
        <v>1</v>
      </c>
      <c r="H4" s="246">
        <v>1</v>
      </c>
      <c r="I4" s="248" t="s">
        <v>7</v>
      </c>
      <c r="J4" s="247"/>
    </row>
    <row r="5" spans="1:10" x14ac:dyDescent="0.3">
      <c r="A5" s="158" t="s">
        <v>465</v>
      </c>
      <c r="B5" s="246">
        <v>0</v>
      </c>
      <c r="C5" s="246">
        <v>354166.66666666663</v>
      </c>
      <c r="D5" s="246">
        <v>10749583.333333332</v>
      </c>
      <c r="E5" s="246">
        <v>2098765.4320987654</v>
      </c>
      <c r="F5" s="246">
        <v>28665555.555555556</v>
      </c>
      <c r="G5" s="248">
        <v>404761.90476190473</v>
      </c>
      <c r="H5" s="248">
        <v>7150793.6507936502</v>
      </c>
      <c r="I5" s="246" t="s">
        <v>102</v>
      </c>
      <c r="J5" s="246" t="s">
        <v>466</v>
      </c>
    </row>
    <row r="6" spans="1:10" x14ac:dyDescent="0.3">
      <c r="A6" s="158" t="s">
        <v>467</v>
      </c>
      <c r="B6" s="248">
        <v>0.9</v>
      </c>
      <c r="C6" s="248">
        <v>0.9</v>
      </c>
      <c r="D6" s="248">
        <v>0.9</v>
      </c>
      <c r="E6" s="248">
        <v>1</v>
      </c>
      <c r="F6" s="248">
        <v>1</v>
      </c>
      <c r="G6" s="246">
        <v>0.8</v>
      </c>
      <c r="H6" s="246">
        <v>0.8</v>
      </c>
      <c r="I6" s="248" t="s">
        <v>7</v>
      </c>
      <c r="J6" s="246" t="s">
        <v>468</v>
      </c>
    </row>
    <row r="7" spans="1:10" x14ac:dyDescent="0.3">
      <c r="A7" s="158" t="s">
        <v>727</v>
      </c>
      <c r="B7" s="248">
        <v>0.05</v>
      </c>
      <c r="C7" s="248">
        <v>0.05</v>
      </c>
      <c r="D7" s="248">
        <v>0.05</v>
      </c>
      <c r="E7" s="248">
        <v>0.05</v>
      </c>
      <c r="F7" s="248">
        <v>0.05</v>
      </c>
      <c r="G7" s="248">
        <v>0.05</v>
      </c>
      <c r="H7" s="248">
        <v>0.05</v>
      </c>
      <c r="I7" s="248" t="s">
        <v>7</v>
      </c>
      <c r="J7" s="247"/>
    </row>
    <row r="8" spans="1:10" x14ac:dyDescent="0.3">
      <c r="A8" s="158" t="s">
        <v>728</v>
      </c>
      <c r="B8" s="248">
        <v>0.95</v>
      </c>
      <c r="C8" s="248">
        <v>0.95</v>
      </c>
      <c r="D8" s="248">
        <v>0.95</v>
      </c>
      <c r="E8" s="248">
        <v>0.95</v>
      </c>
      <c r="F8" s="248">
        <v>0.95</v>
      </c>
      <c r="G8" s="248">
        <v>0.95</v>
      </c>
      <c r="H8" s="248">
        <v>0.95</v>
      </c>
      <c r="I8" s="248" t="s">
        <v>7</v>
      </c>
      <c r="J8" s="247"/>
    </row>
    <row r="9" spans="1:10" x14ac:dyDescent="0.3">
      <c r="A9" s="158" t="s">
        <v>729</v>
      </c>
      <c r="B9" s="248">
        <v>0</v>
      </c>
      <c r="C9" s="248">
        <v>0</v>
      </c>
      <c r="D9" s="248">
        <v>0</v>
      </c>
      <c r="E9" s="248">
        <v>0</v>
      </c>
      <c r="F9" s="248">
        <v>0</v>
      </c>
      <c r="G9" s="248">
        <v>0</v>
      </c>
      <c r="H9" s="248">
        <v>0</v>
      </c>
      <c r="I9" s="248" t="s">
        <v>7</v>
      </c>
      <c r="J9" s="247"/>
    </row>
    <row r="10" spans="1:10" x14ac:dyDescent="0.3">
      <c r="A10" s="158" t="s">
        <v>168</v>
      </c>
      <c r="B10" s="249">
        <v>48</v>
      </c>
      <c r="C10" s="249">
        <v>48</v>
      </c>
      <c r="D10" s="249">
        <v>48</v>
      </c>
      <c r="E10" s="249">
        <v>48</v>
      </c>
      <c r="F10" s="249">
        <v>48</v>
      </c>
      <c r="G10" s="248">
        <v>48</v>
      </c>
      <c r="H10" s="248">
        <v>48</v>
      </c>
      <c r="I10" s="249" t="s">
        <v>469</v>
      </c>
      <c r="J10" s="247" t="s">
        <v>470</v>
      </c>
    </row>
    <row r="11" spans="1:10" x14ac:dyDescent="0.3">
      <c r="A11" s="76" t="s">
        <v>834</v>
      </c>
      <c r="B11" s="248">
        <v>0.41102077687443539</v>
      </c>
      <c r="C11" s="248">
        <v>0.41102077687443539</v>
      </c>
      <c r="D11" s="248">
        <v>0.41102077687443539</v>
      </c>
      <c r="E11" s="248">
        <v>0.41102077687443539</v>
      </c>
      <c r="F11" s="248">
        <v>0.41102077687443539</v>
      </c>
      <c r="G11" s="248">
        <v>0.41102077687443539</v>
      </c>
      <c r="H11" s="248">
        <v>0.41102077687443539</v>
      </c>
      <c r="I11" s="249" t="s">
        <v>7</v>
      </c>
      <c r="J11" s="247" t="s">
        <v>819</v>
      </c>
    </row>
    <row r="12" spans="1:10" x14ac:dyDescent="0.3">
      <c r="A12" s="158" t="s">
        <v>170</v>
      </c>
      <c r="B12" s="248">
        <v>0.3</v>
      </c>
      <c r="C12" s="248">
        <v>0.3</v>
      </c>
      <c r="D12" s="248">
        <v>0.3</v>
      </c>
      <c r="E12" s="248">
        <v>0.3</v>
      </c>
      <c r="F12" s="248">
        <v>0.3</v>
      </c>
      <c r="G12" s="248">
        <v>0.3</v>
      </c>
      <c r="H12" s="248">
        <v>0.3</v>
      </c>
      <c r="I12" s="248" t="s">
        <v>7</v>
      </c>
      <c r="J12" s="247"/>
    </row>
    <row r="13" spans="1:10" x14ac:dyDescent="0.3">
      <c r="A13" s="158" t="s">
        <v>117</v>
      </c>
      <c r="B13" s="248">
        <v>0.3</v>
      </c>
      <c r="C13" s="248">
        <v>0.3</v>
      </c>
      <c r="D13" s="248">
        <v>0.3</v>
      </c>
      <c r="E13" s="248">
        <v>0.3</v>
      </c>
      <c r="F13" s="248">
        <v>0.3</v>
      </c>
      <c r="G13" s="248">
        <v>0.3</v>
      </c>
      <c r="H13" s="248">
        <v>0.3</v>
      </c>
      <c r="I13" s="248" t="s">
        <v>7</v>
      </c>
      <c r="J13" s="246" t="s">
        <v>468</v>
      </c>
    </row>
    <row r="14" spans="1:10" x14ac:dyDescent="0.3">
      <c r="A14" s="158" t="s">
        <v>472</v>
      </c>
      <c r="B14" s="249">
        <v>30</v>
      </c>
      <c r="C14" s="249">
        <v>30</v>
      </c>
      <c r="D14" s="249">
        <v>30</v>
      </c>
      <c r="E14" s="249">
        <v>30</v>
      </c>
      <c r="F14" s="249">
        <v>30</v>
      </c>
      <c r="G14" s="248">
        <v>30</v>
      </c>
      <c r="H14" s="248">
        <v>30</v>
      </c>
      <c r="I14" s="249" t="s">
        <v>173</v>
      </c>
      <c r="J14" s="247"/>
    </row>
    <row r="15" spans="1:10" x14ac:dyDescent="0.3">
      <c r="A15" s="158" t="s">
        <v>473</v>
      </c>
      <c r="B15" s="249">
        <v>5</v>
      </c>
      <c r="C15" s="249">
        <v>5</v>
      </c>
      <c r="D15" s="249">
        <v>5</v>
      </c>
      <c r="E15" s="249">
        <v>5</v>
      </c>
      <c r="F15" s="249">
        <v>5</v>
      </c>
      <c r="G15" s="249">
        <v>5</v>
      </c>
      <c r="H15" s="249">
        <v>5</v>
      </c>
      <c r="I15" s="249" t="s">
        <v>469</v>
      </c>
      <c r="J15" s="247" t="s">
        <v>470</v>
      </c>
    </row>
    <row r="16" spans="1:10" x14ac:dyDescent="0.3">
      <c r="A16" s="158" t="s">
        <v>222</v>
      </c>
      <c r="B16" s="248">
        <v>1</v>
      </c>
      <c r="C16" s="248">
        <v>1</v>
      </c>
      <c r="D16" s="248">
        <v>1</v>
      </c>
      <c r="E16" s="248">
        <v>1</v>
      </c>
      <c r="F16" s="248">
        <v>1</v>
      </c>
      <c r="G16" s="249">
        <v>1</v>
      </c>
      <c r="H16" s="249">
        <v>1</v>
      </c>
      <c r="I16" s="248" t="s">
        <v>7</v>
      </c>
      <c r="J16" s="246" t="s">
        <v>468</v>
      </c>
    </row>
    <row r="17" spans="1:10" x14ac:dyDescent="0.3">
      <c r="A17" s="158" t="s">
        <v>176</v>
      </c>
      <c r="B17" s="248">
        <v>0.27</v>
      </c>
      <c r="C17" s="248">
        <v>0.27</v>
      </c>
      <c r="D17" s="248">
        <v>0.27</v>
      </c>
      <c r="E17" s="248">
        <v>0.27</v>
      </c>
      <c r="F17" s="248">
        <v>0.27</v>
      </c>
      <c r="G17" s="248">
        <v>0.27</v>
      </c>
      <c r="H17" s="248">
        <v>0.27</v>
      </c>
      <c r="I17" s="248" t="s">
        <v>7</v>
      </c>
      <c r="J17" s="247" t="s">
        <v>470</v>
      </c>
    </row>
    <row r="18" spans="1:10" ht="15" thickBot="1" x14ac:dyDescent="0.35">
      <c r="G18" s="250"/>
      <c r="H18" s="250"/>
    </row>
    <row r="19" spans="1:10" ht="15" thickBot="1" x14ac:dyDescent="0.35">
      <c r="A19" s="79" t="s">
        <v>983</v>
      </c>
      <c r="B19" s="21" t="s">
        <v>0</v>
      </c>
      <c r="C19" s="444" t="s">
        <v>1</v>
      </c>
      <c r="D19" s="445"/>
      <c r="E19" s="446" t="s">
        <v>153</v>
      </c>
      <c r="F19" s="447"/>
      <c r="G19" s="448" t="s">
        <v>2</v>
      </c>
      <c r="H19" s="448"/>
      <c r="I19" s="80"/>
      <c r="J19" s="81"/>
    </row>
    <row r="20" spans="1:10" x14ac:dyDescent="0.3">
      <c r="A20" s="23"/>
      <c r="B20" s="100">
        <v>2015</v>
      </c>
      <c r="C20" s="101">
        <v>2020</v>
      </c>
      <c r="D20" s="101">
        <v>2030</v>
      </c>
      <c r="E20" s="102">
        <v>2020</v>
      </c>
      <c r="F20" s="102">
        <v>2030</v>
      </c>
      <c r="G20" s="103">
        <v>2020</v>
      </c>
      <c r="H20" s="103">
        <v>2030</v>
      </c>
      <c r="I20" s="104" t="s">
        <v>3</v>
      </c>
      <c r="J20" s="105" t="s">
        <v>4</v>
      </c>
    </row>
    <row r="21" spans="1:10" x14ac:dyDescent="0.3">
      <c r="A21" s="76" t="s">
        <v>474</v>
      </c>
      <c r="B21" s="246"/>
      <c r="C21" s="246">
        <v>1655000</v>
      </c>
      <c r="D21" s="246">
        <v>3000000</v>
      </c>
      <c r="E21" s="246">
        <v>2540000</v>
      </c>
      <c r="F21" s="246">
        <v>6000000</v>
      </c>
      <c r="G21" s="246">
        <v>290000</v>
      </c>
      <c r="H21" s="246">
        <v>580000</v>
      </c>
      <c r="I21" s="246" t="s">
        <v>102</v>
      </c>
      <c r="J21" s="247" t="s">
        <v>1094</v>
      </c>
    </row>
    <row r="22" spans="1:10" x14ac:dyDescent="0.3">
      <c r="A22" s="76" t="s">
        <v>464</v>
      </c>
      <c r="B22" s="248">
        <v>1</v>
      </c>
      <c r="C22" s="248">
        <v>1</v>
      </c>
      <c r="D22" s="248">
        <v>1</v>
      </c>
      <c r="E22" s="248">
        <v>0.8</v>
      </c>
      <c r="F22" s="248">
        <v>0.8</v>
      </c>
      <c r="G22" s="248">
        <v>1</v>
      </c>
      <c r="H22" s="248">
        <v>1</v>
      </c>
      <c r="I22" s="248" t="s">
        <v>7</v>
      </c>
      <c r="J22" s="246" t="s">
        <v>1092</v>
      </c>
    </row>
    <row r="23" spans="1:10" x14ac:dyDescent="0.3">
      <c r="A23" s="76" t="s">
        <v>475</v>
      </c>
      <c r="B23" s="248">
        <v>1</v>
      </c>
      <c r="C23" s="248">
        <v>0.8</v>
      </c>
      <c r="D23" s="248">
        <v>0.8</v>
      </c>
      <c r="E23" s="248">
        <v>0.75</v>
      </c>
      <c r="F23" s="248">
        <v>0.75</v>
      </c>
      <c r="G23" s="248">
        <v>1</v>
      </c>
      <c r="H23" s="248">
        <v>1</v>
      </c>
      <c r="I23" s="248" t="s">
        <v>7</v>
      </c>
      <c r="J23" s="247"/>
    </row>
    <row r="24" spans="1:10" x14ac:dyDescent="0.3">
      <c r="A24" s="76" t="s">
        <v>465</v>
      </c>
      <c r="B24" s="247"/>
      <c r="C24" s="247">
        <v>2482500</v>
      </c>
      <c r="D24" s="247">
        <v>4500000</v>
      </c>
      <c r="E24" s="247">
        <v>3810000</v>
      </c>
      <c r="F24" s="247">
        <v>9000000</v>
      </c>
      <c r="G24" s="247">
        <v>435000</v>
      </c>
      <c r="H24" s="247">
        <v>870000</v>
      </c>
      <c r="I24" s="247" t="s">
        <v>102</v>
      </c>
      <c r="J24" s="246"/>
    </row>
    <row r="25" spans="1:10" x14ac:dyDescent="0.3">
      <c r="A25" s="76" t="s">
        <v>467</v>
      </c>
      <c r="B25" s="248">
        <v>0.9</v>
      </c>
      <c r="C25" s="248">
        <v>0.9</v>
      </c>
      <c r="D25" s="248">
        <v>0.9</v>
      </c>
      <c r="E25" s="248">
        <v>1</v>
      </c>
      <c r="F25" s="248">
        <v>1</v>
      </c>
      <c r="G25" s="248">
        <v>0.8</v>
      </c>
      <c r="H25" s="248">
        <v>0.8</v>
      </c>
      <c r="I25" s="248" t="s">
        <v>7</v>
      </c>
      <c r="J25" s="246" t="s">
        <v>468</v>
      </c>
    </row>
    <row r="26" spans="1:10" x14ac:dyDescent="0.3">
      <c r="A26" s="76" t="s">
        <v>476</v>
      </c>
      <c r="B26" s="246">
        <v>140</v>
      </c>
      <c r="C26" s="246">
        <v>120</v>
      </c>
      <c r="D26" s="246">
        <v>120</v>
      </c>
      <c r="E26" s="246">
        <v>50</v>
      </c>
      <c r="F26" s="246">
        <v>50</v>
      </c>
      <c r="G26" s="246">
        <v>140</v>
      </c>
      <c r="H26" s="246">
        <v>140</v>
      </c>
      <c r="I26" s="246" t="s">
        <v>477</v>
      </c>
      <c r="J26" s="246" t="s">
        <v>1093</v>
      </c>
    </row>
    <row r="27" spans="1:10" x14ac:dyDescent="0.3">
      <c r="A27" s="76" t="s">
        <v>170</v>
      </c>
      <c r="B27" s="248">
        <v>0.3</v>
      </c>
      <c r="C27" s="248">
        <v>0.3</v>
      </c>
      <c r="D27" s="248">
        <v>0.3</v>
      </c>
      <c r="E27" s="248">
        <v>0.3</v>
      </c>
      <c r="F27" s="248">
        <v>0.3</v>
      </c>
      <c r="G27" s="248">
        <v>0.3</v>
      </c>
      <c r="H27" s="248">
        <v>0.3</v>
      </c>
      <c r="I27" s="248" t="s">
        <v>7</v>
      </c>
      <c r="J27" s="246"/>
    </row>
    <row r="28" spans="1:10" x14ac:dyDescent="0.3">
      <c r="A28" s="76" t="s">
        <v>117</v>
      </c>
      <c r="B28" s="248">
        <v>0.3</v>
      </c>
      <c r="C28" s="248">
        <v>0.3</v>
      </c>
      <c r="D28" s="248">
        <v>0.3</v>
      </c>
      <c r="E28" s="248">
        <v>0.3</v>
      </c>
      <c r="F28" s="248">
        <v>0.3</v>
      </c>
      <c r="G28" s="248">
        <v>0.3</v>
      </c>
      <c r="H28" s="248">
        <v>0.3</v>
      </c>
      <c r="I28" s="248" t="s">
        <v>7</v>
      </c>
      <c r="J28" s="246" t="s">
        <v>468</v>
      </c>
    </row>
    <row r="29" spans="1:10" x14ac:dyDescent="0.3">
      <c r="A29" s="76" t="s">
        <v>834</v>
      </c>
      <c r="B29" s="248">
        <v>0.41102077687443539</v>
      </c>
      <c r="C29" s="248">
        <v>0.41102077687443539</v>
      </c>
      <c r="D29" s="248">
        <v>0.41102077687443539</v>
      </c>
      <c r="E29" s="248">
        <v>0.41102077687443539</v>
      </c>
      <c r="F29" s="248">
        <v>0.41102077687443539</v>
      </c>
      <c r="G29" s="248">
        <v>0.41102077687443539</v>
      </c>
      <c r="H29" s="248">
        <v>0.41102077687443539</v>
      </c>
      <c r="I29" s="249" t="s">
        <v>7</v>
      </c>
      <c r="J29" s="247" t="s">
        <v>819</v>
      </c>
    </row>
    <row r="30" spans="1:10" x14ac:dyDescent="0.3">
      <c r="A30" s="76" t="s">
        <v>472</v>
      </c>
      <c r="B30" s="246">
        <v>30</v>
      </c>
      <c r="C30" s="246">
        <v>30</v>
      </c>
      <c r="D30" s="246">
        <v>30</v>
      </c>
      <c r="E30" s="246">
        <v>30</v>
      </c>
      <c r="F30" s="246">
        <v>30</v>
      </c>
      <c r="G30" s="246">
        <v>30</v>
      </c>
      <c r="H30" s="246">
        <v>30</v>
      </c>
      <c r="I30" s="246" t="s">
        <v>173</v>
      </c>
      <c r="J30" s="246" t="s">
        <v>1092</v>
      </c>
    </row>
    <row r="31" spans="1:10" x14ac:dyDescent="0.3">
      <c r="A31" s="76" t="s">
        <v>473</v>
      </c>
      <c r="B31" s="249">
        <v>7</v>
      </c>
      <c r="C31" s="249">
        <v>7</v>
      </c>
      <c r="D31" s="249">
        <v>7</v>
      </c>
      <c r="E31" s="249">
        <v>7</v>
      </c>
      <c r="F31" s="249">
        <v>7</v>
      </c>
      <c r="G31" s="249">
        <v>7</v>
      </c>
      <c r="H31" s="249">
        <v>7</v>
      </c>
      <c r="I31" s="249" t="s">
        <v>477</v>
      </c>
      <c r="J31" s="246" t="s">
        <v>478</v>
      </c>
    </row>
    <row r="32" spans="1:10" x14ac:dyDescent="0.3">
      <c r="A32" s="76" t="s">
        <v>222</v>
      </c>
      <c r="B32" s="248">
        <v>1</v>
      </c>
      <c r="C32" s="248">
        <v>1</v>
      </c>
      <c r="D32" s="248">
        <v>1</v>
      </c>
      <c r="E32" s="248">
        <v>1</v>
      </c>
      <c r="F32" s="248">
        <v>1</v>
      </c>
      <c r="G32" s="248">
        <v>1</v>
      </c>
      <c r="H32" s="248">
        <v>1</v>
      </c>
      <c r="I32" s="248" t="s">
        <v>7</v>
      </c>
      <c r="J32" s="246" t="s">
        <v>468</v>
      </c>
    </row>
    <row r="33" spans="1:10" x14ac:dyDescent="0.3">
      <c r="A33" s="158" t="s">
        <v>176</v>
      </c>
      <c r="B33" s="248">
        <v>0.24</v>
      </c>
      <c r="C33" s="248">
        <v>0.24</v>
      </c>
      <c r="D33" s="248">
        <v>0.24</v>
      </c>
      <c r="E33" s="248">
        <v>0.24</v>
      </c>
      <c r="F33" s="248">
        <v>0.24</v>
      </c>
      <c r="G33" s="248">
        <v>0.24</v>
      </c>
      <c r="H33" s="248">
        <v>0.24</v>
      </c>
      <c r="I33" s="248" t="s">
        <v>7</v>
      </c>
      <c r="J33" s="246" t="s">
        <v>478</v>
      </c>
    </row>
    <row r="34" spans="1:10" ht="15" thickBot="1" x14ac:dyDescent="0.35"/>
    <row r="35" spans="1:10" ht="15" thickBot="1" x14ac:dyDescent="0.35">
      <c r="A35" s="12" t="s">
        <v>1076</v>
      </c>
      <c r="B35" s="21" t="s">
        <v>0</v>
      </c>
      <c r="C35" s="444" t="s">
        <v>1</v>
      </c>
      <c r="D35" s="445"/>
      <c r="E35" s="446" t="s">
        <v>153</v>
      </c>
      <c r="F35" s="447"/>
      <c r="G35" s="448" t="s">
        <v>2</v>
      </c>
      <c r="H35" s="448"/>
      <c r="I35" s="80"/>
      <c r="J35" s="81"/>
    </row>
    <row r="36" spans="1:10" x14ac:dyDescent="0.3">
      <c r="A36" s="82"/>
      <c r="B36" s="100">
        <v>2015</v>
      </c>
      <c r="C36" s="101">
        <v>2020</v>
      </c>
      <c r="D36" s="101">
        <v>2030</v>
      </c>
      <c r="E36" s="102">
        <v>2020</v>
      </c>
      <c r="F36" s="102">
        <v>2030</v>
      </c>
      <c r="G36" s="103">
        <v>2020</v>
      </c>
      <c r="H36" s="103">
        <v>2030</v>
      </c>
      <c r="I36" s="104" t="s">
        <v>3</v>
      </c>
      <c r="J36" s="105" t="s">
        <v>4</v>
      </c>
    </row>
    <row r="37" spans="1:10" s="11" customFormat="1" x14ac:dyDescent="0.3">
      <c r="A37" s="76" t="s">
        <v>1066</v>
      </c>
      <c r="B37" s="441">
        <v>500000</v>
      </c>
      <c r="C37" s="441">
        <v>1900000</v>
      </c>
      <c r="D37" s="442">
        <v>5500000</v>
      </c>
      <c r="E37" s="441">
        <v>3178181.8181818179</v>
      </c>
      <c r="F37" s="442">
        <v>9200000</v>
      </c>
      <c r="G37" s="442">
        <v>1000000</v>
      </c>
      <c r="H37" s="442">
        <v>2800000</v>
      </c>
      <c r="I37" s="120" t="s">
        <v>102</v>
      </c>
      <c r="J37" s="246" t="s">
        <v>1075</v>
      </c>
    </row>
    <row r="38" spans="1:10" x14ac:dyDescent="0.3">
      <c r="A38" s="76" t="s">
        <v>464</v>
      </c>
      <c r="B38" s="120">
        <v>1</v>
      </c>
      <c r="C38" s="120">
        <v>1</v>
      </c>
      <c r="D38" s="120">
        <v>1</v>
      </c>
      <c r="E38" s="120">
        <v>1</v>
      </c>
      <c r="F38" s="120">
        <v>1</v>
      </c>
      <c r="G38" s="120">
        <v>1</v>
      </c>
      <c r="H38" s="120">
        <v>1</v>
      </c>
      <c r="I38" s="443" t="s">
        <v>7</v>
      </c>
      <c r="J38" s="246"/>
    </row>
    <row r="39" spans="1:10" x14ac:dyDescent="0.3">
      <c r="A39" s="76" t="s">
        <v>1067</v>
      </c>
      <c r="B39" s="120">
        <v>0</v>
      </c>
      <c r="C39" s="120">
        <v>0</v>
      </c>
      <c r="D39" s="120">
        <v>0</v>
      </c>
      <c r="E39" s="120">
        <v>0</v>
      </c>
      <c r="F39" s="120">
        <v>0</v>
      </c>
      <c r="G39" s="120">
        <v>0</v>
      </c>
      <c r="H39" s="120">
        <v>0</v>
      </c>
      <c r="I39" s="443" t="s">
        <v>7</v>
      </c>
      <c r="J39" s="246" t="s">
        <v>1068</v>
      </c>
    </row>
    <row r="40" spans="1:10" x14ac:dyDescent="0.3">
      <c r="A40" s="76" t="s">
        <v>1069</v>
      </c>
      <c r="B40" s="443">
        <v>264.70588235294116</v>
      </c>
      <c r="C40" s="443">
        <v>264.70588235294116</v>
      </c>
      <c r="D40" s="443">
        <v>264.70588235294116</v>
      </c>
      <c r="E40" s="443">
        <v>264.70588235294116</v>
      </c>
      <c r="F40" s="443">
        <v>264.70588235294116</v>
      </c>
      <c r="G40" s="443">
        <v>264.70588235294116</v>
      </c>
      <c r="H40" s="443">
        <v>264.70588235294116</v>
      </c>
      <c r="I40" s="443" t="s">
        <v>17</v>
      </c>
      <c r="J40" s="246" t="s">
        <v>1070</v>
      </c>
    </row>
    <row r="41" spans="1:10" x14ac:dyDescent="0.3">
      <c r="A41" s="76" t="s">
        <v>170</v>
      </c>
      <c r="B41" s="120">
        <v>0.6</v>
      </c>
      <c r="C41" s="120">
        <v>0.6</v>
      </c>
      <c r="D41" s="120">
        <v>0.6</v>
      </c>
      <c r="E41" s="120">
        <v>0.6</v>
      </c>
      <c r="F41" s="120">
        <v>0.6</v>
      </c>
      <c r="G41" s="120">
        <v>0.6</v>
      </c>
      <c r="H41" s="120">
        <v>0.6</v>
      </c>
      <c r="I41" s="443" t="s">
        <v>7</v>
      </c>
      <c r="J41" s="246" t="s">
        <v>1071</v>
      </c>
    </row>
    <row r="42" spans="1:10" x14ac:dyDescent="0.3">
      <c r="A42" s="76" t="s">
        <v>117</v>
      </c>
      <c r="B42" s="120">
        <v>0.8</v>
      </c>
      <c r="C42" s="120">
        <v>0.8</v>
      </c>
      <c r="D42" s="120">
        <v>0.8</v>
      </c>
      <c r="E42" s="120">
        <v>0.8</v>
      </c>
      <c r="F42" s="120">
        <v>0.8</v>
      </c>
      <c r="G42" s="120">
        <v>0.8</v>
      </c>
      <c r="H42" s="120">
        <v>0.8</v>
      </c>
      <c r="I42" s="443" t="s">
        <v>7</v>
      </c>
      <c r="J42" s="246"/>
    </row>
    <row r="43" spans="1:10" x14ac:dyDescent="0.3">
      <c r="A43" s="76" t="s">
        <v>834</v>
      </c>
      <c r="B43" s="120">
        <v>0.41102077687443539</v>
      </c>
      <c r="C43" s="120">
        <v>0.41102077687443539</v>
      </c>
      <c r="D43" s="120">
        <v>0.41102077687443539</v>
      </c>
      <c r="E43" s="120">
        <v>0.41102077687443539</v>
      </c>
      <c r="F43" s="120">
        <v>0.41102077687443539</v>
      </c>
      <c r="G43" s="120">
        <v>0.41102077687443539</v>
      </c>
      <c r="H43" s="120">
        <v>0.41102077687443539</v>
      </c>
      <c r="I43" s="443" t="s">
        <v>7</v>
      </c>
      <c r="J43" s="246" t="s">
        <v>1072</v>
      </c>
    </row>
    <row r="44" spans="1:10" x14ac:dyDescent="0.3">
      <c r="A44" s="76" t="s">
        <v>472</v>
      </c>
      <c r="B44" s="114">
        <v>20</v>
      </c>
      <c r="C44" s="114">
        <v>20</v>
      </c>
      <c r="D44" s="114">
        <v>20</v>
      </c>
      <c r="E44" s="114">
        <v>20</v>
      </c>
      <c r="F44" s="114">
        <v>20</v>
      </c>
      <c r="G44" s="114">
        <v>20</v>
      </c>
      <c r="H44" s="114">
        <v>20</v>
      </c>
      <c r="I44" s="443" t="s">
        <v>173</v>
      </c>
      <c r="J44" s="246"/>
    </row>
    <row r="45" spans="1:10" x14ac:dyDescent="0.3">
      <c r="A45" s="76" t="s">
        <v>473</v>
      </c>
      <c r="B45" s="443">
        <v>43.75</v>
      </c>
      <c r="C45" s="443">
        <v>43.75</v>
      </c>
      <c r="D45" s="443">
        <v>43.75</v>
      </c>
      <c r="E45" s="443">
        <v>43.75</v>
      </c>
      <c r="F45" s="443">
        <v>43.75</v>
      </c>
      <c r="G45" s="443">
        <v>43.75</v>
      </c>
      <c r="H45" s="443">
        <v>43.75</v>
      </c>
      <c r="I45" s="443" t="s">
        <v>17</v>
      </c>
      <c r="J45" s="246" t="s">
        <v>1073</v>
      </c>
    </row>
    <row r="46" spans="1:10" x14ac:dyDescent="0.3">
      <c r="A46" s="76" t="s">
        <v>222</v>
      </c>
      <c r="B46" s="120">
        <v>1</v>
      </c>
      <c r="C46" s="120">
        <v>1</v>
      </c>
      <c r="D46" s="120">
        <v>1</v>
      </c>
      <c r="E46" s="120">
        <v>1</v>
      </c>
      <c r="F46" s="120">
        <v>1</v>
      </c>
      <c r="G46" s="120">
        <v>1</v>
      </c>
      <c r="H46" s="120">
        <v>1</v>
      </c>
      <c r="I46" s="443" t="s">
        <v>7</v>
      </c>
      <c r="J46" s="246"/>
    </row>
    <row r="47" spans="1:10" x14ac:dyDescent="0.3">
      <c r="A47" s="158" t="s">
        <v>176</v>
      </c>
      <c r="B47" s="248">
        <v>0.24201680672268908</v>
      </c>
      <c r="C47" s="248">
        <v>0.24201680672268908</v>
      </c>
      <c r="D47" s="248">
        <v>0.24201680672268908</v>
      </c>
      <c r="E47" s="248">
        <v>0.24201680672268908</v>
      </c>
      <c r="F47" s="248">
        <v>0.24201680672268908</v>
      </c>
      <c r="G47" s="248">
        <v>0.24201680672268908</v>
      </c>
      <c r="H47" s="248">
        <v>0.24201680672268908</v>
      </c>
      <c r="I47" s="248" t="s">
        <v>7</v>
      </c>
      <c r="J47" s="246" t="s">
        <v>1074</v>
      </c>
    </row>
  </sheetData>
  <sheetProtection algorithmName="SHA-512" hashValue="Aw4uC+A2BpjiZsJJ/z85JFENAULZCRwN7uAszoWzYrqkZjsrFPrqoCy/vwWiwq2RsCpk0vPJxIpNi+s1DiSVyg==" saltValue="9erdmxipw2fsi2kNjgiQIQ==" spinCount="100000" sheet="1" objects="1" scenarios="1" selectLockedCells="1" selectUnlockedCells="1"/>
  <mergeCells count="9">
    <mergeCell ref="C35:D35"/>
    <mergeCell ref="E35:F35"/>
    <mergeCell ref="G35:H35"/>
    <mergeCell ref="C1:D1"/>
    <mergeCell ref="E1:F1"/>
    <mergeCell ref="G1:H1"/>
    <mergeCell ref="C19:D19"/>
    <mergeCell ref="E19:F19"/>
    <mergeCell ref="G19:H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zoomScale="80" zoomScaleNormal="80" workbookViewId="0">
      <selection activeCell="C88" sqref="C88"/>
    </sheetView>
  </sheetViews>
  <sheetFormatPr defaultRowHeight="14.4" x14ac:dyDescent="0.3"/>
  <cols>
    <col min="1" max="1" width="94.44140625" customWidth="1"/>
    <col min="2" max="8" width="15" style="171" customWidth="1"/>
    <col min="9" max="9" width="15.88671875" style="171" customWidth="1"/>
    <col min="10" max="10" width="255.6640625" style="171" bestFit="1" customWidth="1"/>
  </cols>
  <sheetData>
    <row r="1" spans="1:10" ht="15" thickBot="1" x14ac:dyDescent="0.35">
      <c r="A1" s="79" t="s">
        <v>754</v>
      </c>
      <c r="B1" s="21" t="s">
        <v>0</v>
      </c>
      <c r="C1" s="444" t="s">
        <v>1</v>
      </c>
      <c r="D1" s="445"/>
      <c r="E1" s="446" t="s">
        <v>153</v>
      </c>
      <c r="F1" s="447"/>
      <c r="G1" s="448" t="s">
        <v>2</v>
      </c>
      <c r="H1" s="448"/>
      <c r="I1" s="80"/>
      <c r="J1" s="81"/>
    </row>
    <row r="2" spans="1:10" x14ac:dyDescent="0.3">
      <c r="A2" s="23"/>
      <c r="B2" s="182">
        <v>2015</v>
      </c>
      <c r="C2" s="183">
        <v>2020</v>
      </c>
      <c r="D2" s="183">
        <v>2030</v>
      </c>
      <c r="E2" s="184">
        <v>2020</v>
      </c>
      <c r="F2" s="184">
        <v>2030</v>
      </c>
      <c r="G2" s="185">
        <v>2020</v>
      </c>
      <c r="H2" s="185">
        <v>2030</v>
      </c>
      <c r="I2" s="186" t="s">
        <v>3</v>
      </c>
      <c r="J2" s="187" t="s">
        <v>4</v>
      </c>
    </row>
    <row r="3" spans="1:10" x14ac:dyDescent="0.3">
      <c r="A3" s="75" t="s">
        <v>156</v>
      </c>
      <c r="B3" s="84"/>
      <c r="C3" s="188">
        <v>1</v>
      </c>
      <c r="D3" s="110">
        <v>2</v>
      </c>
      <c r="E3" s="188">
        <v>1</v>
      </c>
      <c r="F3" s="110">
        <v>3</v>
      </c>
      <c r="G3" s="111">
        <v>1</v>
      </c>
      <c r="H3" s="112">
        <v>2</v>
      </c>
      <c r="I3" s="110" t="s">
        <v>157</v>
      </c>
      <c r="J3" s="106" t="s">
        <v>767</v>
      </c>
    </row>
    <row r="4" spans="1:10" x14ac:dyDescent="0.3">
      <c r="A4" s="75" t="s">
        <v>158</v>
      </c>
      <c r="B4" s="84"/>
      <c r="C4" s="111">
        <v>10</v>
      </c>
      <c r="D4" s="112">
        <v>210</v>
      </c>
      <c r="E4" s="111">
        <v>10</v>
      </c>
      <c r="F4" s="112">
        <v>410</v>
      </c>
      <c r="G4" s="111">
        <v>10</v>
      </c>
      <c r="H4" s="112">
        <v>110</v>
      </c>
      <c r="I4" s="110" t="s">
        <v>159</v>
      </c>
      <c r="J4" s="106" t="s">
        <v>190</v>
      </c>
    </row>
    <row r="5" spans="1:10" x14ac:dyDescent="0.3">
      <c r="A5" s="75" t="s">
        <v>160</v>
      </c>
      <c r="B5" s="84"/>
      <c r="C5" s="113">
        <v>2500</v>
      </c>
      <c r="D5" s="113">
        <v>2500</v>
      </c>
      <c r="E5" s="113">
        <v>2500</v>
      </c>
      <c r="F5" s="113">
        <v>3500</v>
      </c>
      <c r="G5" s="113">
        <v>2500</v>
      </c>
      <c r="H5" s="113">
        <v>2500</v>
      </c>
      <c r="I5" s="110" t="s">
        <v>161</v>
      </c>
      <c r="J5" s="106" t="s">
        <v>768</v>
      </c>
    </row>
    <row r="6" spans="1:10" x14ac:dyDescent="0.3">
      <c r="A6" s="76" t="s">
        <v>162</v>
      </c>
      <c r="B6" s="189"/>
      <c r="C6" s="113">
        <v>25000</v>
      </c>
      <c r="D6" s="113">
        <v>525000</v>
      </c>
      <c r="E6" s="113">
        <v>25000</v>
      </c>
      <c r="F6" s="113">
        <v>1435000</v>
      </c>
      <c r="G6" s="113">
        <v>25000</v>
      </c>
      <c r="H6" s="113">
        <v>275000</v>
      </c>
      <c r="I6" s="116" t="s">
        <v>102</v>
      </c>
      <c r="J6" s="106" t="s">
        <v>190</v>
      </c>
    </row>
    <row r="7" spans="1:10" x14ac:dyDescent="0.3">
      <c r="A7" s="76" t="s">
        <v>163</v>
      </c>
      <c r="B7" s="189"/>
      <c r="C7" s="190">
        <v>0.75</v>
      </c>
      <c r="D7" s="191">
        <v>0.8</v>
      </c>
      <c r="E7" s="190">
        <v>0.75</v>
      </c>
      <c r="F7" s="191">
        <v>0.8</v>
      </c>
      <c r="G7" s="190">
        <v>0.75</v>
      </c>
      <c r="H7" s="191">
        <v>0.75</v>
      </c>
      <c r="I7" s="116" t="s">
        <v>7</v>
      </c>
      <c r="J7" s="192" t="s">
        <v>748</v>
      </c>
    </row>
    <row r="8" spans="1:10" x14ac:dyDescent="0.3">
      <c r="A8" s="76" t="s">
        <v>164</v>
      </c>
      <c r="B8" s="189"/>
      <c r="C8" s="113">
        <v>33333.333333333336</v>
      </c>
      <c r="D8" s="113">
        <v>656250</v>
      </c>
      <c r="E8" s="113">
        <v>33333.333333333336</v>
      </c>
      <c r="F8" s="113">
        <v>1793750</v>
      </c>
      <c r="G8" s="113">
        <v>33333.333333333336</v>
      </c>
      <c r="H8" s="113">
        <v>366666.66666666669</v>
      </c>
      <c r="I8" s="116" t="s">
        <v>102</v>
      </c>
      <c r="J8" s="117" t="s">
        <v>190</v>
      </c>
    </row>
    <row r="9" spans="1:10" x14ac:dyDescent="0.3">
      <c r="A9" s="76" t="s">
        <v>165</v>
      </c>
      <c r="B9" s="189"/>
      <c r="C9" s="193">
        <v>2</v>
      </c>
      <c r="D9" s="193">
        <v>1.5</v>
      </c>
      <c r="E9" s="193">
        <v>2</v>
      </c>
      <c r="F9" s="193">
        <v>1.5</v>
      </c>
      <c r="G9" s="193">
        <v>2</v>
      </c>
      <c r="H9" s="194">
        <v>1.75</v>
      </c>
      <c r="I9" s="116" t="s">
        <v>166</v>
      </c>
      <c r="J9" s="195" t="s">
        <v>167</v>
      </c>
    </row>
    <row r="10" spans="1:10" x14ac:dyDescent="0.3">
      <c r="A10" s="76" t="s">
        <v>168</v>
      </c>
      <c r="B10" s="189"/>
      <c r="C10" s="113">
        <v>20000000</v>
      </c>
      <c r="D10" s="113">
        <v>320000000</v>
      </c>
      <c r="E10" s="113">
        <v>20000000</v>
      </c>
      <c r="F10" s="113">
        <v>620000000</v>
      </c>
      <c r="G10" s="113">
        <v>20000000</v>
      </c>
      <c r="H10" s="113">
        <v>195000000</v>
      </c>
      <c r="I10" s="116" t="s">
        <v>109</v>
      </c>
      <c r="J10" s="196" t="s">
        <v>169</v>
      </c>
    </row>
    <row r="11" spans="1:10" x14ac:dyDescent="0.3">
      <c r="A11" s="119" t="s">
        <v>700</v>
      </c>
      <c r="B11" s="207"/>
      <c r="C11" s="316">
        <v>0</v>
      </c>
      <c r="D11" s="316">
        <v>0</v>
      </c>
      <c r="E11" s="316">
        <v>0</v>
      </c>
      <c r="F11" s="316">
        <v>0</v>
      </c>
      <c r="G11" s="316">
        <v>0</v>
      </c>
      <c r="H11" s="316">
        <v>0</v>
      </c>
      <c r="I11" s="116" t="s">
        <v>109</v>
      </c>
      <c r="J11" s="310"/>
    </row>
    <row r="12" spans="1:10" x14ac:dyDescent="0.3">
      <c r="A12" s="119" t="s">
        <v>170</v>
      </c>
      <c r="B12" s="207"/>
      <c r="C12" s="311">
        <v>0.3</v>
      </c>
      <c r="D12" s="311">
        <v>0.3</v>
      </c>
      <c r="E12" s="311">
        <v>0.3</v>
      </c>
      <c r="F12" s="311">
        <v>0.3</v>
      </c>
      <c r="G12" s="311">
        <v>0.3</v>
      </c>
      <c r="H12" s="311">
        <v>0.3</v>
      </c>
      <c r="I12" s="116" t="s">
        <v>7</v>
      </c>
      <c r="J12" s="124" t="s">
        <v>171</v>
      </c>
    </row>
    <row r="13" spans="1:10" x14ac:dyDescent="0.3">
      <c r="A13" s="119" t="s">
        <v>459</v>
      </c>
      <c r="B13" s="207"/>
      <c r="C13" s="311">
        <v>0.2</v>
      </c>
      <c r="D13" s="311">
        <v>0.2</v>
      </c>
      <c r="E13" s="311">
        <v>0.2</v>
      </c>
      <c r="F13" s="311">
        <v>0.2</v>
      </c>
      <c r="G13" s="311">
        <v>0.2</v>
      </c>
      <c r="H13" s="311">
        <v>0.2</v>
      </c>
      <c r="I13" s="116" t="s">
        <v>7</v>
      </c>
      <c r="J13" s="124" t="s">
        <v>171</v>
      </c>
    </row>
    <row r="14" spans="1:10" x14ac:dyDescent="0.3">
      <c r="A14" s="119" t="s">
        <v>117</v>
      </c>
      <c r="B14" s="207"/>
      <c r="C14" s="130">
        <v>0.43999999999999995</v>
      </c>
      <c r="D14" s="130">
        <v>0.43999999999999995</v>
      </c>
      <c r="E14" s="130">
        <v>0.43999999999999995</v>
      </c>
      <c r="F14" s="130">
        <v>0.43999999999999995</v>
      </c>
      <c r="G14" s="130">
        <v>0.43999999999999995</v>
      </c>
      <c r="H14" s="130">
        <v>0.43999999999999995</v>
      </c>
      <c r="I14" s="116" t="s">
        <v>7</v>
      </c>
      <c r="J14" s="124" t="s">
        <v>171</v>
      </c>
    </row>
    <row r="15" spans="1:10" x14ac:dyDescent="0.3">
      <c r="A15" s="142" t="s">
        <v>747</v>
      </c>
      <c r="B15" s="312"/>
      <c r="C15" s="312">
        <v>0</v>
      </c>
      <c r="D15" s="312">
        <v>0</v>
      </c>
      <c r="E15" s="143">
        <v>0</v>
      </c>
      <c r="F15" s="143">
        <v>0</v>
      </c>
      <c r="G15" s="143">
        <v>0</v>
      </c>
      <c r="H15" s="143">
        <v>0</v>
      </c>
      <c r="I15" s="116"/>
      <c r="J15" s="124" t="s">
        <v>171</v>
      </c>
    </row>
    <row r="16" spans="1:10" x14ac:dyDescent="0.3">
      <c r="A16" s="119" t="s">
        <v>172</v>
      </c>
      <c r="B16" s="207"/>
      <c r="C16" s="118">
        <v>40</v>
      </c>
      <c r="D16" s="133">
        <v>40</v>
      </c>
      <c r="E16" s="118">
        <v>40</v>
      </c>
      <c r="F16" s="133">
        <v>40</v>
      </c>
      <c r="G16" s="218">
        <v>40</v>
      </c>
      <c r="H16" s="219">
        <v>40</v>
      </c>
      <c r="I16" s="116" t="s">
        <v>173</v>
      </c>
      <c r="J16" s="117" t="s">
        <v>748</v>
      </c>
    </row>
    <row r="17" spans="1:10" x14ac:dyDescent="0.3">
      <c r="A17" s="119" t="s">
        <v>174</v>
      </c>
      <c r="B17" s="207"/>
      <c r="C17" s="118">
        <v>8</v>
      </c>
      <c r="D17" s="133">
        <v>5</v>
      </c>
      <c r="E17" s="118">
        <v>8</v>
      </c>
      <c r="F17" s="133">
        <v>5</v>
      </c>
      <c r="G17" s="218">
        <v>8</v>
      </c>
      <c r="H17" s="219">
        <v>5</v>
      </c>
      <c r="I17" s="116" t="s">
        <v>17</v>
      </c>
      <c r="J17" s="117" t="s">
        <v>749</v>
      </c>
    </row>
    <row r="18" spans="1:10" x14ac:dyDescent="0.3">
      <c r="A18" s="313" t="s">
        <v>222</v>
      </c>
      <c r="B18" s="314"/>
      <c r="C18" s="125">
        <v>0.67999999999999994</v>
      </c>
      <c r="D18" s="125">
        <v>0.67999999999999994</v>
      </c>
      <c r="E18" s="125">
        <v>0.67999999999999994</v>
      </c>
      <c r="F18" s="125">
        <v>0.67999999999999994</v>
      </c>
      <c r="G18" s="125">
        <v>0.67999999999999994</v>
      </c>
      <c r="H18" s="125">
        <v>0.67999999999999994</v>
      </c>
      <c r="I18" s="123" t="s">
        <v>7</v>
      </c>
      <c r="J18" s="124" t="s">
        <v>171</v>
      </c>
    </row>
    <row r="19" spans="1:10" ht="15" thickBot="1" x14ac:dyDescent="0.35">
      <c r="A19" s="315" t="s">
        <v>176</v>
      </c>
      <c r="B19" s="237"/>
      <c r="C19" s="126">
        <v>0.6</v>
      </c>
      <c r="D19" s="126">
        <v>0.6</v>
      </c>
      <c r="E19" s="126">
        <v>0.6</v>
      </c>
      <c r="F19" s="126">
        <v>0.6</v>
      </c>
      <c r="G19" s="126">
        <v>0.6</v>
      </c>
      <c r="H19" s="126">
        <v>0.6</v>
      </c>
      <c r="I19" s="127" t="s">
        <v>7</v>
      </c>
      <c r="J19" s="128" t="s">
        <v>171</v>
      </c>
    </row>
    <row r="21" spans="1:10" ht="15" thickBot="1" x14ac:dyDescent="0.35"/>
    <row r="22" spans="1:10" ht="15" thickBot="1" x14ac:dyDescent="0.35">
      <c r="A22" s="79" t="s">
        <v>753</v>
      </c>
      <c r="B22" s="21" t="s">
        <v>0</v>
      </c>
      <c r="C22" s="444" t="s">
        <v>1</v>
      </c>
      <c r="D22" s="445"/>
      <c r="E22" s="446" t="s">
        <v>153</v>
      </c>
      <c r="F22" s="447"/>
      <c r="G22" s="448" t="s">
        <v>2</v>
      </c>
      <c r="H22" s="448"/>
      <c r="I22" s="80"/>
      <c r="J22" s="81"/>
    </row>
    <row r="23" spans="1:10" x14ac:dyDescent="0.3">
      <c r="A23" s="82"/>
      <c r="B23" s="182">
        <v>2015</v>
      </c>
      <c r="C23" s="183">
        <v>2020</v>
      </c>
      <c r="D23" s="183">
        <v>2030</v>
      </c>
      <c r="E23" s="184">
        <v>2020</v>
      </c>
      <c r="F23" s="184">
        <v>2030</v>
      </c>
      <c r="G23" s="185">
        <v>2020</v>
      </c>
      <c r="H23" s="185">
        <v>2030</v>
      </c>
      <c r="I23" s="198" t="s">
        <v>3</v>
      </c>
      <c r="J23" s="199" t="s">
        <v>4</v>
      </c>
    </row>
    <row r="24" spans="1:10" x14ac:dyDescent="0.3">
      <c r="A24" s="75" t="s">
        <v>177</v>
      </c>
      <c r="B24" s="200">
        <v>1130000</v>
      </c>
      <c r="C24" s="114">
        <v>1187641.3566129999</v>
      </c>
      <c r="D24" s="114">
        <v>1311894.9195680982</v>
      </c>
      <c r="E24" s="114">
        <v>1187641.3566129999</v>
      </c>
      <c r="F24" s="114">
        <v>1311894.9195680982</v>
      </c>
      <c r="G24" s="114">
        <v>1187641.3566129999</v>
      </c>
      <c r="H24" s="114">
        <v>1311894.9195680982</v>
      </c>
      <c r="I24" s="110" t="s">
        <v>157</v>
      </c>
      <c r="J24" s="106" t="s">
        <v>752</v>
      </c>
    </row>
    <row r="25" spans="1:10" x14ac:dyDescent="0.3">
      <c r="A25" s="75" t="s">
        <v>178</v>
      </c>
      <c r="B25" s="87"/>
      <c r="C25" s="201">
        <v>0.01</v>
      </c>
      <c r="D25" s="202">
        <v>0.05</v>
      </c>
      <c r="E25" s="201">
        <v>0.02</v>
      </c>
      <c r="F25" s="202">
        <v>0.1</v>
      </c>
      <c r="G25" s="201">
        <v>0.01</v>
      </c>
      <c r="H25" s="202">
        <v>0.03</v>
      </c>
      <c r="I25" s="110" t="s">
        <v>7</v>
      </c>
      <c r="J25" s="106" t="s">
        <v>714</v>
      </c>
    </row>
    <row r="26" spans="1:10" x14ac:dyDescent="0.3">
      <c r="A26" s="75" t="s">
        <v>179</v>
      </c>
      <c r="B26" s="86"/>
      <c r="C26" s="114">
        <v>11876</v>
      </c>
      <c r="D26" s="114">
        <v>65595</v>
      </c>
      <c r="E26" s="114">
        <v>23753</v>
      </c>
      <c r="F26" s="114">
        <v>131189</v>
      </c>
      <c r="G26" s="114">
        <v>11876</v>
      </c>
      <c r="H26" s="114">
        <v>39357</v>
      </c>
      <c r="I26" s="110" t="s">
        <v>157</v>
      </c>
      <c r="J26" s="106" t="s">
        <v>190</v>
      </c>
    </row>
    <row r="27" spans="1:10" x14ac:dyDescent="0.3">
      <c r="A27" s="75" t="s">
        <v>180</v>
      </c>
      <c r="B27" s="86"/>
      <c r="C27" s="188">
        <v>10</v>
      </c>
      <c r="D27" s="188">
        <v>10</v>
      </c>
      <c r="E27" s="188">
        <v>10</v>
      </c>
      <c r="F27" s="188">
        <v>10</v>
      </c>
      <c r="G27" s="188">
        <v>10</v>
      </c>
      <c r="H27" s="188">
        <v>10</v>
      </c>
      <c r="I27" s="110" t="s">
        <v>181</v>
      </c>
      <c r="J27" s="106" t="s">
        <v>751</v>
      </c>
    </row>
    <row r="28" spans="1:10" x14ac:dyDescent="0.3">
      <c r="A28" s="75" t="s">
        <v>182</v>
      </c>
      <c r="B28" s="203"/>
      <c r="C28" s="204">
        <v>19.793333333333333</v>
      </c>
      <c r="D28" s="204">
        <v>109.325</v>
      </c>
      <c r="E28" s="204">
        <v>39.588333333333338</v>
      </c>
      <c r="F28" s="204">
        <v>218.64833333333334</v>
      </c>
      <c r="G28" s="204">
        <v>19.793333333333333</v>
      </c>
      <c r="H28" s="204">
        <v>65.594999999999999</v>
      </c>
      <c r="I28" s="110" t="s">
        <v>159</v>
      </c>
      <c r="J28" s="106" t="s">
        <v>190</v>
      </c>
    </row>
    <row r="29" spans="1:10" x14ac:dyDescent="0.3">
      <c r="A29" s="75" t="s">
        <v>183</v>
      </c>
      <c r="B29" s="205"/>
      <c r="C29" s="206">
        <v>118.76</v>
      </c>
      <c r="D29" s="206">
        <v>655.95</v>
      </c>
      <c r="E29" s="206">
        <v>237.53</v>
      </c>
      <c r="F29" s="206">
        <v>1311.89</v>
      </c>
      <c r="G29" s="206">
        <v>118.76</v>
      </c>
      <c r="H29" s="206">
        <v>393.57</v>
      </c>
      <c r="I29" s="110" t="s">
        <v>102</v>
      </c>
      <c r="J29" s="106" t="s">
        <v>190</v>
      </c>
    </row>
    <row r="30" spans="1:10" x14ac:dyDescent="0.3">
      <c r="A30" s="75" t="s">
        <v>712</v>
      </c>
      <c r="B30" s="205"/>
      <c r="C30" s="304">
        <v>3</v>
      </c>
      <c r="D30" s="304">
        <v>3</v>
      </c>
      <c r="E30" s="304">
        <v>3</v>
      </c>
      <c r="F30" s="304">
        <v>3</v>
      </c>
      <c r="G30" s="304">
        <v>3</v>
      </c>
      <c r="H30" s="304">
        <v>3</v>
      </c>
      <c r="I30" s="110" t="s">
        <v>713</v>
      </c>
      <c r="J30" s="106" t="s">
        <v>714</v>
      </c>
    </row>
    <row r="31" spans="1:10" x14ac:dyDescent="0.3">
      <c r="A31" s="75" t="s">
        <v>715</v>
      </c>
      <c r="B31" s="205"/>
      <c r="C31" s="114">
        <v>1000</v>
      </c>
      <c r="D31" s="114">
        <v>1000</v>
      </c>
      <c r="E31" s="114">
        <v>1000</v>
      </c>
      <c r="F31" s="114">
        <v>1000</v>
      </c>
      <c r="G31" s="114">
        <v>1000</v>
      </c>
      <c r="H31" s="114">
        <v>1000</v>
      </c>
      <c r="I31" s="110" t="s">
        <v>371</v>
      </c>
      <c r="J31" s="106" t="s">
        <v>714</v>
      </c>
    </row>
    <row r="32" spans="1:10" x14ac:dyDescent="0.3">
      <c r="A32" s="75" t="s">
        <v>716</v>
      </c>
      <c r="B32" s="205"/>
      <c r="C32" s="303">
        <v>0.5</v>
      </c>
      <c r="D32" s="303">
        <v>0.5</v>
      </c>
      <c r="E32" s="303">
        <v>0.5</v>
      </c>
      <c r="F32" s="303">
        <v>0.5</v>
      </c>
      <c r="G32" s="303">
        <v>0.5</v>
      </c>
      <c r="H32" s="303">
        <v>0.5</v>
      </c>
      <c r="I32" s="110" t="s">
        <v>7</v>
      </c>
      <c r="J32" s="106" t="s">
        <v>714</v>
      </c>
    </row>
    <row r="33" spans="1:10" x14ac:dyDescent="0.3">
      <c r="A33" s="76" t="s">
        <v>184</v>
      </c>
      <c r="B33" s="207"/>
      <c r="C33" s="207">
        <v>150</v>
      </c>
      <c r="D33" s="207">
        <v>150</v>
      </c>
      <c r="E33" s="207">
        <v>150</v>
      </c>
      <c r="F33" s="207">
        <v>150</v>
      </c>
      <c r="G33" s="207">
        <v>150</v>
      </c>
      <c r="H33" s="207">
        <v>150</v>
      </c>
      <c r="I33" s="116" t="s">
        <v>185</v>
      </c>
      <c r="J33" s="106" t="s">
        <v>190</v>
      </c>
    </row>
    <row r="34" spans="1:10" x14ac:dyDescent="0.3">
      <c r="A34" s="76" t="s">
        <v>186</v>
      </c>
      <c r="B34" s="200"/>
      <c r="C34" s="208">
        <v>16032.6</v>
      </c>
      <c r="D34" s="208">
        <v>88553.25</v>
      </c>
      <c r="E34" s="208">
        <v>32066.55</v>
      </c>
      <c r="F34" s="208">
        <v>177105.15</v>
      </c>
      <c r="G34" s="208">
        <v>16032.6</v>
      </c>
      <c r="H34" s="208">
        <v>53131.95</v>
      </c>
      <c r="I34" s="116" t="s">
        <v>187</v>
      </c>
      <c r="J34" s="117" t="s">
        <v>190</v>
      </c>
    </row>
    <row r="35" spans="1:10" x14ac:dyDescent="0.3">
      <c r="A35" s="76" t="s">
        <v>163</v>
      </c>
      <c r="B35" s="209"/>
      <c r="C35" s="130">
        <v>0.9</v>
      </c>
      <c r="D35" s="130">
        <v>0.9</v>
      </c>
      <c r="E35" s="130">
        <v>0.9</v>
      </c>
      <c r="F35" s="130">
        <v>0.9</v>
      </c>
      <c r="G35" s="130">
        <v>0.9</v>
      </c>
      <c r="H35" s="130">
        <v>0.9</v>
      </c>
      <c r="I35" s="116" t="s">
        <v>7</v>
      </c>
      <c r="J35" s="117" t="s">
        <v>749</v>
      </c>
    </row>
    <row r="36" spans="1:10" x14ac:dyDescent="0.3">
      <c r="A36" s="76" t="s">
        <v>188</v>
      </c>
      <c r="B36" s="200"/>
      <c r="C36" s="208">
        <v>17814</v>
      </c>
      <c r="D36" s="208">
        <v>98392.5</v>
      </c>
      <c r="E36" s="208">
        <v>35629.5</v>
      </c>
      <c r="F36" s="208">
        <v>196783.5</v>
      </c>
      <c r="G36" s="208">
        <v>17814</v>
      </c>
      <c r="H36" s="208">
        <v>59035.5</v>
      </c>
      <c r="I36" s="116" t="s">
        <v>187</v>
      </c>
      <c r="J36" s="117" t="s">
        <v>190</v>
      </c>
    </row>
    <row r="37" spans="1:10" x14ac:dyDescent="0.3">
      <c r="A37" s="76" t="s">
        <v>165</v>
      </c>
      <c r="B37" s="189">
        <v>3000</v>
      </c>
      <c r="C37" s="118">
        <v>1450</v>
      </c>
      <c r="D37" s="133">
        <v>725</v>
      </c>
      <c r="E37" s="118">
        <v>1200</v>
      </c>
      <c r="F37" s="133">
        <v>600</v>
      </c>
      <c r="G37" s="118">
        <v>1800</v>
      </c>
      <c r="H37" s="133">
        <v>900</v>
      </c>
      <c r="I37" s="116" t="s">
        <v>189</v>
      </c>
      <c r="J37" s="117" t="s">
        <v>190</v>
      </c>
    </row>
    <row r="38" spans="1:10" x14ac:dyDescent="0.3">
      <c r="A38" s="76" t="s">
        <v>191</v>
      </c>
      <c r="B38" s="200"/>
      <c r="C38" s="118">
        <v>241.66666666666666</v>
      </c>
      <c r="D38" s="133">
        <v>120.83333333333333</v>
      </c>
      <c r="E38" s="118">
        <v>200.00000000000003</v>
      </c>
      <c r="F38" s="133">
        <v>100.00000000000001</v>
      </c>
      <c r="G38" s="118">
        <v>300</v>
      </c>
      <c r="H38" s="133">
        <v>150</v>
      </c>
      <c r="I38" s="116" t="s">
        <v>192</v>
      </c>
      <c r="J38" s="117" t="s">
        <v>750</v>
      </c>
    </row>
    <row r="39" spans="1:10" x14ac:dyDescent="0.3">
      <c r="A39" s="76" t="s">
        <v>168</v>
      </c>
      <c r="B39" s="200"/>
      <c r="C39" s="114">
        <v>28700333.333333332</v>
      </c>
      <c r="D39" s="114">
        <v>93610791.666666672</v>
      </c>
      <c r="E39" s="114">
        <v>47506000.000000007</v>
      </c>
      <c r="F39" s="114">
        <v>154942000</v>
      </c>
      <c r="G39" s="114">
        <v>35628000</v>
      </c>
      <c r="H39" s="114">
        <v>76849500</v>
      </c>
      <c r="I39" s="116" t="s">
        <v>109</v>
      </c>
      <c r="J39" s="117" t="s">
        <v>190</v>
      </c>
    </row>
    <row r="40" spans="1:10" x14ac:dyDescent="0.3">
      <c r="A40" s="119" t="s">
        <v>444</v>
      </c>
      <c r="B40" s="208"/>
      <c r="C40" s="208">
        <v>2416.6666666666665</v>
      </c>
      <c r="D40" s="208">
        <v>1427.1025484666006</v>
      </c>
      <c r="E40" s="208">
        <v>2000.0000000000002</v>
      </c>
      <c r="F40" s="208">
        <v>1181.0593876010946</v>
      </c>
      <c r="G40" s="208">
        <v>3000</v>
      </c>
      <c r="H40" s="208">
        <v>1952.6259623446908</v>
      </c>
      <c r="I40" s="134" t="s">
        <v>285</v>
      </c>
      <c r="J40" s="214" t="s">
        <v>190</v>
      </c>
    </row>
    <row r="41" spans="1:10" x14ac:dyDescent="0.3">
      <c r="A41" s="119" t="s">
        <v>170</v>
      </c>
      <c r="B41" s="317"/>
      <c r="C41" s="130">
        <v>0.15</v>
      </c>
      <c r="D41" s="132">
        <v>0.15</v>
      </c>
      <c r="E41" s="130">
        <v>0.15</v>
      </c>
      <c r="F41" s="132">
        <v>0.15</v>
      </c>
      <c r="G41" s="130">
        <v>0.15</v>
      </c>
      <c r="H41" s="132">
        <v>0.15</v>
      </c>
      <c r="I41" s="134" t="s">
        <v>7</v>
      </c>
      <c r="J41" s="214" t="s">
        <v>171</v>
      </c>
    </row>
    <row r="42" spans="1:10" x14ac:dyDescent="0.3">
      <c r="A42" s="119" t="s">
        <v>117</v>
      </c>
      <c r="B42" s="317"/>
      <c r="C42" s="130">
        <v>0.12</v>
      </c>
      <c r="D42" s="130">
        <v>0.20800000000000002</v>
      </c>
      <c r="E42" s="130">
        <v>0.20800000000000002</v>
      </c>
      <c r="F42" s="130">
        <v>0.38400000000000001</v>
      </c>
      <c r="G42" s="130">
        <v>0.12</v>
      </c>
      <c r="H42" s="130">
        <v>0.12</v>
      </c>
      <c r="I42" s="134" t="s">
        <v>7</v>
      </c>
      <c r="J42" s="214" t="s">
        <v>171</v>
      </c>
    </row>
    <row r="43" spans="1:10" x14ac:dyDescent="0.3">
      <c r="A43" s="142" t="s">
        <v>747</v>
      </c>
      <c r="B43" s="312"/>
      <c r="C43" s="312">
        <v>0</v>
      </c>
      <c r="D43" s="312">
        <v>0</v>
      </c>
      <c r="E43" s="143">
        <v>0</v>
      </c>
      <c r="F43" s="143">
        <v>0</v>
      </c>
      <c r="G43" s="143">
        <v>0</v>
      </c>
      <c r="H43" s="143">
        <v>0</v>
      </c>
      <c r="I43" s="139"/>
      <c r="J43" s="318" t="s">
        <v>171</v>
      </c>
    </row>
    <row r="44" spans="1:10" x14ac:dyDescent="0.3">
      <c r="A44" s="119" t="s">
        <v>193</v>
      </c>
      <c r="B44" s="207">
        <v>10</v>
      </c>
      <c r="C44" s="118">
        <v>15</v>
      </c>
      <c r="D44" s="133">
        <v>15</v>
      </c>
      <c r="E44" s="118">
        <v>15</v>
      </c>
      <c r="F44" s="133">
        <v>15</v>
      </c>
      <c r="G44" s="118">
        <v>15</v>
      </c>
      <c r="H44" s="133">
        <v>15</v>
      </c>
      <c r="I44" s="134" t="s">
        <v>173</v>
      </c>
      <c r="J44" s="215" t="s">
        <v>167</v>
      </c>
    </row>
    <row r="45" spans="1:10" x14ac:dyDescent="0.3">
      <c r="A45" s="76" t="s">
        <v>194</v>
      </c>
      <c r="B45" s="197"/>
      <c r="C45" s="210">
        <v>20</v>
      </c>
      <c r="D45" s="210">
        <v>20</v>
      </c>
      <c r="E45" s="210">
        <v>20</v>
      </c>
      <c r="F45" s="210">
        <v>20</v>
      </c>
      <c r="G45" s="210">
        <v>20</v>
      </c>
      <c r="H45" s="210">
        <v>20</v>
      </c>
      <c r="I45" s="116" t="s">
        <v>195</v>
      </c>
      <c r="J45" s="106" t="s">
        <v>171</v>
      </c>
    </row>
    <row r="46" spans="1:10" x14ac:dyDescent="0.3">
      <c r="A46" s="76" t="s">
        <v>174</v>
      </c>
      <c r="B46" s="197"/>
      <c r="C46" s="210">
        <v>14.814814814814815</v>
      </c>
      <c r="D46" s="210">
        <v>14.814814814814815</v>
      </c>
      <c r="E46" s="210">
        <v>14.814814814814815</v>
      </c>
      <c r="F46" s="210">
        <v>14.814814814814815</v>
      </c>
      <c r="G46" s="210">
        <v>14.814814814814815</v>
      </c>
      <c r="H46" s="210">
        <v>14.814814814814815</v>
      </c>
      <c r="I46" s="116" t="s">
        <v>17</v>
      </c>
      <c r="J46" s="124" t="s">
        <v>190</v>
      </c>
    </row>
    <row r="47" spans="1:10" x14ac:dyDescent="0.3">
      <c r="A47" s="77" t="s">
        <v>196</v>
      </c>
      <c r="B47" s="211"/>
      <c r="C47" s="122">
        <v>0</v>
      </c>
      <c r="D47" s="122">
        <v>0.1</v>
      </c>
      <c r="E47" s="122">
        <v>0.1</v>
      </c>
      <c r="F47" s="122">
        <v>0.3</v>
      </c>
      <c r="G47" s="122">
        <v>0</v>
      </c>
      <c r="H47" s="122">
        <v>0</v>
      </c>
      <c r="I47" s="123" t="s">
        <v>7</v>
      </c>
      <c r="J47" s="124" t="s">
        <v>171</v>
      </c>
    </row>
    <row r="48" spans="1:10" x14ac:dyDescent="0.3">
      <c r="A48" s="77" t="s">
        <v>175</v>
      </c>
      <c r="B48" s="211"/>
      <c r="C48" s="122">
        <v>1</v>
      </c>
      <c r="D48" s="122">
        <v>1</v>
      </c>
      <c r="E48" s="122">
        <v>1</v>
      </c>
      <c r="F48" s="122">
        <v>1</v>
      </c>
      <c r="G48" s="122">
        <v>1</v>
      </c>
      <c r="H48" s="122">
        <v>1</v>
      </c>
      <c r="I48" s="123" t="s">
        <v>7</v>
      </c>
      <c r="J48" s="124" t="s">
        <v>171</v>
      </c>
    </row>
    <row r="49" spans="1:10" ht="15" thickBot="1" x14ac:dyDescent="0.35">
      <c r="A49" s="78" t="s">
        <v>176</v>
      </c>
      <c r="B49" s="212"/>
      <c r="C49" s="152">
        <v>0.8</v>
      </c>
      <c r="D49" s="152">
        <v>0.8</v>
      </c>
      <c r="E49" s="152">
        <v>0.8</v>
      </c>
      <c r="F49" s="152">
        <v>0.8</v>
      </c>
      <c r="G49" s="152">
        <v>0.8</v>
      </c>
      <c r="H49" s="152">
        <v>0.8</v>
      </c>
      <c r="I49" s="127" t="s">
        <v>7</v>
      </c>
      <c r="J49" s="128" t="s">
        <v>171</v>
      </c>
    </row>
    <row r="50" spans="1:10" ht="15" thickBot="1" x14ac:dyDescent="0.35"/>
    <row r="51" spans="1:10" ht="15" thickBot="1" x14ac:dyDescent="0.35">
      <c r="A51" s="79" t="s">
        <v>755</v>
      </c>
      <c r="B51" s="21" t="s">
        <v>0</v>
      </c>
      <c r="C51" s="444" t="s">
        <v>1</v>
      </c>
      <c r="D51" s="445"/>
      <c r="E51" s="446" t="s">
        <v>153</v>
      </c>
      <c r="F51" s="447"/>
      <c r="G51" s="448" t="s">
        <v>2</v>
      </c>
      <c r="H51" s="448"/>
      <c r="I51" s="80"/>
      <c r="J51" s="81"/>
    </row>
    <row r="52" spans="1:10" x14ac:dyDescent="0.3">
      <c r="A52" s="82"/>
      <c r="B52" s="182">
        <v>2015</v>
      </c>
      <c r="C52" s="183">
        <v>2020</v>
      </c>
      <c r="D52" s="183">
        <v>2030</v>
      </c>
      <c r="E52" s="184">
        <v>2020</v>
      </c>
      <c r="F52" s="184">
        <v>2030</v>
      </c>
      <c r="G52" s="185">
        <v>2020</v>
      </c>
      <c r="H52" s="185">
        <v>2030</v>
      </c>
      <c r="I52" s="198" t="s">
        <v>3</v>
      </c>
      <c r="J52" s="199" t="s">
        <v>4</v>
      </c>
    </row>
    <row r="53" spans="1:10" x14ac:dyDescent="0.3">
      <c r="A53" s="75" t="s">
        <v>197</v>
      </c>
      <c r="B53" s="84"/>
      <c r="C53" s="188">
        <v>2</v>
      </c>
      <c r="D53" s="110">
        <v>10</v>
      </c>
      <c r="E53" s="188">
        <v>3</v>
      </c>
      <c r="F53" s="110">
        <v>20</v>
      </c>
      <c r="G53" s="188">
        <v>1</v>
      </c>
      <c r="H53" s="110">
        <v>5</v>
      </c>
      <c r="I53" s="110" t="s">
        <v>157</v>
      </c>
      <c r="J53" s="106" t="s">
        <v>1042</v>
      </c>
    </row>
    <row r="54" spans="1:10" x14ac:dyDescent="0.3">
      <c r="A54" s="75" t="s">
        <v>198</v>
      </c>
      <c r="B54" s="84"/>
      <c r="C54" s="188">
        <v>1</v>
      </c>
      <c r="D54" s="110">
        <v>3</v>
      </c>
      <c r="E54" s="188">
        <v>1</v>
      </c>
      <c r="F54" s="110">
        <v>5</v>
      </c>
      <c r="G54" s="188">
        <v>1</v>
      </c>
      <c r="H54" s="110">
        <v>2</v>
      </c>
      <c r="I54" s="110" t="s">
        <v>159</v>
      </c>
      <c r="J54" s="106" t="s">
        <v>1042</v>
      </c>
    </row>
    <row r="55" spans="1:10" x14ac:dyDescent="0.3">
      <c r="A55" s="75" t="s">
        <v>199</v>
      </c>
      <c r="B55" s="86"/>
      <c r="C55" s="188">
        <v>2</v>
      </c>
      <c r="D55" s="188">
        <v>26</v>
      </c>
      <c r="E55" s="188">
        <v>3</v>
      </c>
      <c r="F55" s="188">
        <v>88</v>
      </c>
      <c r="G55" s="188">
        <v>1</v>
      </c>
      <c r="H55" s="188">
        <v>9</v>
      </c>
      <c r="I55" s="110" t="s">
        <v>159</v>
      </c>
      <c r="J55" s="106" t="s">
        <v>190</v>
      </c>
    </row>
    <row r="56" spans="1:10" x14ac:dyDescent="0.3">
      <c r="A56" s="75" t="s">
        <v>183</v>
      </c>
      <c r="B56" s="86"/>
      <c r="C56" s="213">
        <v>1</v>
      </c>
      <c r="D56" s="213">
        <v>13</v>
      </c>
      <c r="E56" s="213">
        <v>1.5</v>
      </c>
      <c r="F56" s="213">
        <v>44</v>
      </c>
      <c r="G56" s="213">
        <v>0.5</v>
      </c>
      <c r="H56" s="213">
        <v>4.5</v>
      </c>
      <c r="I56" s="110" t="s">
        <v>102</v>
      </c>
      <c r="J56" s="214" t="s">
        <v>190</v>
      </c>
    </row>
    <row r="57" spans="1:10" x14ac:dyDescent="0.3">
      <c r="A57" s="76" t="s">
        <v>184</v>
      </c>
      <c r="B57" s="114"/>
      <c r="C57" s="118">
        <v>730</v>
      </c>
      <c r="D57" s="118">
        <v>730</v>
      </c>
      <c r="E57" s="118">
        <v>730</v>
      </c>
      <c r="F57" s="118">
        <v>730</v>
      </c>
      <c r="G57" s="118">
        <v>730</v>
      </c>
      <c r="H57" s="118">
        <v>730</v>
      </c>
      <c r="I57" s="116" t="s">
        <v>185</v>
      </c>
      <c r="J57" s="214" t="s">
        <v>200</v>
      </c>
    </row>
    <row r="58" spans="1:10" x14ac:dyDescent="0.3">
      <c r="A58" s="76" t="s">
        <v>186</v>
      </c>
      <c r="B58" s="114"/>
      <c r="C58" s="118">
        <v>730</v>
      </c>
      <c r="D58" s="118">
        <v>9490</v>
      </c>
      <c r="E58" s="118">
        <v>1095</v>
      </c>
      <c r="F58" s="118">
        <v>32120</v>
      </c>
      <c r="G58" s="118">
        <v>365</v>
      </c>
      <c r="H58" s="118">
        <v>3285</v>
      </c>
      <c r="I58" s="116" t="s">
        <v>187</v>
      </c>
      <c r="J58" s="215" t="s">
        <v>190</v>
      </c>
    </row>
    <row r="59" spans="1:10" x14ac:dyDescent="0.3">
      <c r="A59" s="76" t="s">
        <v>163</v>
      </c>
      <c r="B59" s="216"/>
      <c r="C59" s="130">
        <v>0.9</v>
      </c>
      <c r="D59" s="130">
        <v>0.9</v>
      </c>
      <c r="E59" s="130">
        <v>0.9</v>
      </c>
      <c r="F59" s="130">
        <v>0.9</v>
      </c>
      <c r="G59" s="130">
        <v>0.9</v>
      </c>
      <c r="H59" s="130">
        <v>0.9</v>
      </c>
      <c r="I59" s="116" t="s">
        <v>7</v>
      </c>
      <c r="J59" s="215" t="s">
        <v>749</v>
      </c>
    </row>
    <row r="60" spans="1:10" x14ac:dyDescent="0.3">
      <c r="A60" s="76" t="s">
        <v>188</v>
      </c>
      <c r="B60" s="200"/>
      <c r="C60" s="208">
        <v>811.11111111111109</v>
      </c>
      <c r="D60" s="208">
        <v>10544.444444444443</v>
      </c>
      <c r="E60" s="208">
        <v>1216.6666666666667</v>
      </c>
      <c r="F60" s="208">
        <v>35688.888888888891</v>
      </c>
      <c r="G60" s="208">
        <v>405.55555555555554</v>
      </c>
      <c r="H60" s="208">
        <v>3650</v>
      </c>
      <c r="I60" s="116" t="s">
        <v>187</v>
      </c>
      <c r="J60" s="215" t="s">
        <v>190</v>
      </c>
    </row>
    <row r="61" spans="1:10" x14ac:dyDescent="0.3">
      <c r="A61" s="76" t="s">
        <v>165</v>
      </c>
      <c r="B61" s="114">
        <v>1400</v>
      </c>
      <c r="C61" s="118">
        <v>1000</v>
      </c>
      <c r="D61" s="118">
        <v>500</v>
      </c>
      <c r="E61" s="118">
        <v>800</v>
      </c>
      <c r="F61" s="118">
        <v>400</v>
      </c>
      <c r="G61" s="118">
        <v>1200</v>
      </c>
      <c r="H61" s="118">
        <v>600</v>
      </c>
      <c r="I61" s="116" t="s">
        <v>189</v>
      </c>
      <c r="J61" s="117" t="s">
        <v>201</v>
      </c>
    </row>
    <row r="62" spans="1:10" x14ac:dyDescent="0.3">
      <c r="A62" s="76" t="s">
        <v>168</v>
      </c>
      <c r="B62" s="200"/>
      <c r="C62" s="118">
        <v>2000000</v>
      </c>
      <c r="D62" s="118">
        <v>14000000</v>
      </c>
      <c r="E62" s="118">
        <v>2400000</v>
      </c>
      <c r="F62" s="118">
        <v>36400000</v>
      </c>
      <c r="G62" s="118">
        <v>1200000</v>
      </c>
      <c r="H62" s="118">
        <v>6000000</v>
      </c>
      <c r="I62" s="116" t="s">
        <v>109</v>
      </c>
      <c r="J62" s="215" t="s">
        <v>190</v>
      </c>
    </row>
    <row r="63" spans="1:10" x14ac:dyDescent="0.3">
      <c r="A63" s="119" t="s">
        <v>700</v>
      </c>
      <c r="B63" s="207"/>
      <c r="C63" s="311">
        <v>0</v>
      </c>
      <c r="D63" s="311">
        <v>0</v>
      </c>
      <c r="E63" s="311">
        <v>0</v>
      </c>
      <c r="F63" s="311">
        <v>0</v>
      </c>
      <c r="G63" s="311">
        <v>0</v>
      </c>
      <c r="H63" s="311">
        <v>0</v>
      </c>
      <c r="I63" s="134" t="s">
        <v>7</v>
      </c>
      <c r="J63" s="319"/>
    </row>
    <row r="64" spans="1:10" x14ac:dyDescent="0.3">
      <c r="A64" s="119" t="s">
        <v>170</v>
      </c>
      <c r="B64" s="317"/>
      <c r="C64" s="130">
        <v>0.3</v>
      </c>
      <c r="D64" s="130">
        <v>0.3</v>
      </c>
      <c r="E64" s="130">
        <v>0.3</v>
      </c>
      <c r="F64" s="130">
        <v>0.3</v>
      </c>
      <c r="G64" s="130">
        <v>0.3</v>
      </c>
      <c r="H64" s="130">
        <v>0.3</v>
      </c>
      <c r="I64" s="134" t="s">
        <v>7</v>
      </c>
      <c r="J64" s="217" t="s">
        <v>171</v>
      </c>
    </row>
    <row r="65" spans="1:10" x14ac:dyDescent="0.3">
      <c r="A65" s="119" t="s">
        <v>117</v>
      </c>
      <c r="B65" s="317"/>
      <c r="C65" s="311">
        <v>0.15</v>
      </c>
      <c r="D65" s="311">
        <v>0.23499999999999999</v>
      </c>
      <c r="E65" s="311">
        <v>0.23499999999999999</v>
      </c>
      <c r="F65" s="311">
        <v>0.40500000000000003</v>
      </c>
      <c r="G65" s="311">
        <v>0.15</v>
      </c>
      <c r="H65" s="311">
        <v>0.15</v>
      </c>
      <c r="I65" s="134" t="s">
        <v>7</v>
      </c>
      <c r="J65" s="217" t="s">
        <v>171</v>
      </c>
    </row>
    <row r="66" spans="1:10" x14ac:dyDescent="0.3">
      <c r="A66" s="142" t="s">
        <v>747</v>
      </c>
      <c r="B66" s="312"/>
      <c r="C66" s="312">
        <v>0</v>
      </c>
      <c r="D66" s="312">
        <v>0</v>
      </c>
      <c r="E66" s="143">
        <v>0</v>
      </c>
      <c r="F66" s="143">
        <v>0</v>
      </c>
      <c r="G66" s="143">
        <v>0</v>
      </c>
      <c r="H66" s="143">
        <v>0</v>
      </c>
      <c r="I66" s="139"/>
      <c r="J66" s="318" t="s">
        <v>171</v>
      </c>
    </row>
    <row r="67" spans="1:10" x14ac:dyDescent="0.3">
      <c r="A67" s="119" t="s">
        <v>193</v>
      </c>
      <c r="B67" s="207">
        <v>15</v>
      </c>
      <c r="C67" s="218">
        <v>20</v>
      </c>
      <c r="D67" s="219">
        <v>20</v>
      </c>
      <c r="E67" s="218">
        <v>20</v>
      </c>
      <c r="F67" s="219">
        <v>20</v>
      </c>
      <c r="G67" s="218">
        <v>20</v>
      </c>
      <c r="H67" s="219">
        <v>20</v>
      </c>
      <c r="I67" s="134" t="s">
        <v>173</v>
      </c>
      <c r="J67" s="215" t="s">
        <v>167</v>
      </c>
    </row>
    <row r="68" spans="1:10" x14ac:dyDescent="0.3">
      <c r="A68" s="76" t="s">
        <v>174</v>
      </c>
      <c r="B68" s="197"/>
      <c r="C68" s="220">
        <v>5</v>
      </c>
      <c r="D68" s="221">
        <v>5</v>
      </c>
      <c r="E68" s="220">
        <v>5</v>
      </c>
      <c r="F68" s="221">
        <v>5</v>
      </c>
      <c r="G68" s="220">
        <v>5</v>
      </c>
      <c r="H68" s="221">
        <v>5</v>
      </c>
      <c r="I68" s="116" t="s">
        <v>17</v>
      </c>
      <c r="J68" s="222" t="s">
        <v>171</v>
      </c>
    </row>
    <row r="69" spans="1:10" x14ac:dyDescent="0.3">
      <c r="A69" s="77" t="s">
        <v>196</v>
      </c>
      <c r="B69" s="211"/>
      <c r="C69" s="223">
        <v>0</v>
      </c>
      <c r="D69" s="223">
        <v>0.1</v>
      </c>
      <c r="E69" s="223">
        <v>0.1</v>
      </c>
      <c r="F69" s="223">
        <v>0.3</v>
      </c>
      <c r="G69" s="223">
        <v>0</v>
      </c>
      <c r="H69" s="223">
        <v>0</v>
      </c>
      <c r="I69" s="123" t="s">
        <v>7</v>
      </c>
      <c r="J69" s="222" t="s">
        <v>171</v>
      </c>
    </row>
    <row r="70" spans="1:10" x14ac:dyDescent="0.3">
      <c r="A70" s="77" t="s">
        <v>175</v>
      </c>
      <c r="B70" s="211"/>
      <c r="C70" s="223">
        <v>0.5</v>
      </c>
      <c r="D70" s="224">
        <v>0.55000000000000004</v>
      </c>
      <c r="E70" s="223">
        <v>0.55000000000000004</v>
      </c>
      <c r="F70" s="224">
        <v>0.65</v>
      </c>
      <c r="G70" s="223">
        <v>0.5</v>
      </c>
      <c r="H70" s="224">
        <v>0.5</v>
      </c>
      <c r="I70" s="123" t="s">
        <v>7</v>
      </c>
      <c r="J70" s="222" t="s">
        <v>171</v>
      </c>
    </row>
    <row r="71" spans="1:10" ht="15" thickBot="1" x14ac:dyDescent="0.35">
      <c r="A71" s="78" t="s">
        <v>176</v>
      </c>
      <c r="B71" s="212"/>
      <c r="C71" s="152">
        <v>0.5</v>
      </c>
      <c r="D71" s="225">
        <v>0.5</v>
      </c>
      <c r="E71" s="152">
        <v>0.5</v>
      </c>
      <c r="F71" s="225">
        <v>0.5</v>
      </c>
      <c r="G71" s="152">
        <v>0.5</v>
      </c>
      <c r="H71" s="225">
        <v>0.5</v>
      </c>
      <c r="I71" s="127" t="s">
        <v>7</v>
      </c>
      <c r="J71" s="128" t="s">
        <v>171</v>
      </c>
    </row>
    <row r="72" spans="1:10" ht="15" thickBot="1" x14ac:dyDescent="0.35"/>
    <row r="73" spans="1:10" ht="15" thickBot="1" x14ac:dyDescent="0.35">
      <c r="A73" s="79" t="s">
        <v>756</v>
      </c>
      <c r="B73" s="21" t="s">
        <v>0</v>
      </c>
      <c r="C73" s="444" t="s">
        <v>1</v>
      </c>
      <c r="D73" s="445"/>
      <c r="E73" s="446" t="s">
        <v>153</v>
      </c>
      <c r="F73" s="447"/>
      <c r="G73" s="448" t="s">
        <v>2</v>
      </c>
      <c r="H73" s="448"/>
      <c r="I73" s="80"/>
      <c r="J73" s="81"/>
    </row>
    <row r="74" spans="1:10" x14ac:dyDescent="0.3">
      <c r="A74" s="83" t="s">
        <v>202</v>
      </c>
      <c r="B74" s="182">
        <v>2015</v>
      </c>
      <c r="C74" s="183">
        <v>2020</v>
      </c>
      <c r="D74" s="183">
        <v>2030</v>
      </c>
      <c r="E74" s="184">
        <v>2020</v>
      </c>
      <c r="F74" s="184">
        <v>2030</v>
      </c>
      <c r="G74" s="185">
        <v>2020</v>
      </c>
      <c r="H74" s="185">
        <v>2030</v>
      </c>
      <c r="I74" s="198" t="s">
        <v>3</v>
      </c>
      <c r="J74" s="199" t="s">
        <v>4</v>
      </c>
    </row>
    <row r="75" spans="1:10" x14ac:dyDescent="0.3">
      <c r="A75" s="75" t="s">
        <v>203</v>
      </c>
      <c r="B75" s="84"/>
      <c r="C75" s="114">
        <v>1</v>
      </c>
      <c r="D75" s="114">
        <v>3</v>
      </c>
      <c r="E75" s="114">
        <v>1</v>
      </c>
      <c r="F75" s="114">
        <v>3</v>
      </c>
      <c r="G75" s="114">
        <v>0</v>
      </c>
      <c r="H75" s="114">
        <v>1</v>
      </c>
      <c r="I75" s="110" t="s">
        <v>157</v>
      </c>
      <c r="J75" s="106" t="s">
        <v>714</v>
      </c>
    </row>
    <row r="76" spans="1:10" x14ac:dyDescent="0.3">
      <c r="A76" s="75" t="s">
        <v>204</v>
      </c>
      <c r="B76" s="84"/>
      <c r="C76" s="114">
        <v>1</v>
      </c>
      <c r="D76" s="114">
        <v>3</v>
      </c>
      <c r="E76" s="114">
        <v>1</v>
      </c>
      <c r="F76" s="114">
        <v>6</v>
      </c>
      <c r="G76" s="114">
        <v>0</v>
      </c>
      <c r="H76" s="114">
        <v>1</v>
      </c>
      <c r="I76" s="110" t="s">
        <v>159</v>
      </c>
      <c r="J76" s="106" t="s">
        <v>714</v>
      </c>
    </row>
    <row r="77" spans="1:10" x14ac:dyDescent="0.3">
      <c r="A77" s="75" t="s">
        <v>205</v>
      </c>
      <c r="B77" s="84"/>
      <c r="C77" s="84">
        <v>1</v>
      </c>
      <c r="D77" s="111">
        <v>7</v>
      </c>
      <c r="E77" s="84">
        <v>1</v>
      </c>
      <c r="F77" s="111">
        <v>13</v>
      </c>
      <c r="G77" s="84">
        <v>0</v>
      </c>
      <c r="H77" s="111">
        <v>1</v>
      </c>
      <c r="I77" s="110" t="s">
        <v>159</v>
      </c>
      <c r="J77" s="226" t="s">
        <v>190</v>
      </c>
    </row>
    <row r="78" spans="1:10" x14ac:dyDescent="0.3">
      <c r="A78" s="75" t="s">
        <v>206</v>
      </c>
      <c r="B78" s="114"/>
      <c r="C78" s="113">
        <v>2000</v>
      </c>
      <c r="D78" s="113">
        <v>3000</v>
      </c>
      <c r="E78" s="113">
        <v>3000</v>
      </c>
      <c r="F78" s="113">
        <v>3000</v>
      </c>
      <c r="G78" s="113">
        <v>2000</v>
      </c>
      <c r="H78" s="113">
        <v>2000</v>
      </c>
      <c r="I78" s="110" t="s">
        <v>161</v>
      </c>
      <c r="J78" s="106" t="s">
        <v>760</v>
      </c>
    </row>
    <row r="79" spans="1:10" x14ac:dyDescent="0.3">
      <c r="A79" s="75" t="s">
        <v>207</v>
      </c>
      <c r="B79" s="227"/>
      <c r="C79" s="228">
        <v>0.5</v>
      </c>
      <c r="D79" s="229">
        <v>0.55000000000000004</v>
      </c>
      <c r="E79" s="228">
        <v>0.55000000000000004</v>
      </c>
      <c r="F79" s="229">
        <v>0.6</v>
      </c>
      <c r="G79" s="228">
        <v>0.5</v>
      </c>
      <c r="H79" s="229">
        <v>0.5</v>
      </c>
      <c r="I79" s="110" t="s">
        <v>7</v>
      </c>
      <c r="J79" s="230" t="s">
        <v>759</v>
      </c>
    </row>
    <row r="80" spans="1:10" x14ac:dyDescent="0.3">
      <c r="A80" s="76" t="s">
        <v>208</v>
      </c>
      <c r="B80" s="200"/>
      <c r="C80" s="114">
        <v>1000</v>
      </c>
      <c r="D80" s="114">
        <v>11550.000000000002</v>
      </c>
      <c r="E80" s="114">
        <v>1650.0000000000002</v>
      </c>
      <c r="F80" s="114">
        <v>23400</v>
      </c>
      <c r="G80" s="114">
        <v>0</v>
      </c>
      <c r="H80" s="114">
        <v>1000</v>
      </c>
      <c r="I80" s="116" t="s">
        <v>102</v>
      </c>
      <c r="J80" s="117" t="s">
        <v>761</v>
      </c>
    </row>
    <row r="81" spans="1:10" x14ac:dyDescent="0.3">
      <c r="A81" s="76" t="s">
        <v>209</v>
      </c>
      <c r="B81" s="200"/>
      <c r="C81" s="200">
        <v>2000</v>
      </c>
      <c r="D81" s="200">
        <v>21000</v>
      </c>
      <c r="E81" s="200">
        <v>3000</v>
      </c>
      <c r="F81" s="200">
        <v>39000</v>
      </c>
      <c r="G81" s="200">
        <v>0</v>
      </c>
      <c r="H81" s="200">
        <v>2000</v>
      </c>
      <c r="I81" s="116" t="s">
        <v>102</v>
      </c>
      <c r="J81" s="117" t="s">
        <v>190</v>
      </c>
    </row>
    <row r="82" spans="1:10" x14ac:dyDescent="0.3">
      <c r="A82" s="76" t="s">
        <v>210</v>
      </c>
      <c r="B82" s="189"/>
      <c r="C82" s="114">
        <v>2000</v>
      </c>
      <c r="D82" s="121">
        <v>1200</v>
      </c>
      <c r="E82" s="114">
        <v>1800</v>
      </c>
      <c r="F82" s="121">
        <v>1000</v>
      </c>
      <c r="G82" s="114">
        <v>2000</v>
      </c>
      <c r="H82" s="121">
        <v>1800</v>
      </c>
      <c r="I82" s="116" t="s">
        <v>189</v>
      </c>
      <c r="J82" s="117" t="s">
        <v>211</v>
      </c>
    </row>
    <row r="83" spans="1:10" x14ac:dyDescent="0.3">
      <c r="A83" s="76" t="s">
        <v>168</v>
      </c>
      <c r="B83" s="200"/>
      <c r="C83" s="114">
        <v>2000000</v>
      </c>
      <c r="D83" s="114">
        <v>9200000</v>
      </c>
      <c r="E83" s="114">
        <v>1800000</v>
      </c>
      <c r="F83" s="114">
        <v>13800000</v>
      </c>
      <c r="G83" s="114">
        <v>0</v>
      </c>
      <c r="H83" s="114">
        <v>1800000</v>
      </c>
      <c r="I83" s="116" t="s">
        <v>109</v>
      </c>
      <c r="J83" s="117" t="s">
        <v>190</v>
      </c>
    </row>
    <row r="84" spans="1:10" x14ac:dyDescent="0.3">
      <c r="A84" s="85" t="s">
        <v>212</v>
      </c>
      <c r="B84" s="231"/>
      <c r="C84" s="108"/>
      <c r="D84" s="109"/>
      <c r="E84" s="108"/>
      <c r="F84" s="109"/>
      <c r="G84" s="108"/>
      <c r="H84" s="109"/>
      <c r="I84" s="110"/>
      <c r="J84" s="117"/>
    </row>
    <row r="85" spans="1:10" x14ac:dyDescent="0.3">
      <c r="A85" s="75" t="s">
        <v>213</v>
      </c>
      <c r="B85" s="86"/>
      <c r="C85" s="114">
        <v>0</v>
      </c>
      <c r="D85" s="114">
        <v>0</v>
      </c>
      <c r="E85" s="114">
        <v>0</v>
      </c>
      <c r="F85" s="114">
        <v>0</v>
      </c>
      <c r="G85" s="114">
        <v>0</v>
      </c>
      <c r="H85" s="114">
        <v>0</v>
      </c>
      <c r="I85" s="110" t="s">
        <v>157</v>
      </c>
      <c r="J85" s="117" t="s">
        <v>714</v>
      </c>
    </row>
    <row r="86" spans="1:10" x14ac:dyDescent="0.3">
      <c r="A86" s="75" t="s">
        <v>214</v>
      </c>
      <c r="B86" s="86"/>
      <c r="C86" s="114">
        <v>0</v>
      </c>
      <c r="D86" s="114">
        <v>0</v>
      </c>
      <c r="E86" s="114">
        <v>0</v>
      </c>
      <c r="F86" s="114">
        <v>0</v>
      </c>
      <c r="G86" s="114">
        <v>0</v>
      </c>
      <c r="H86" s="114">
        <v>0</v>
      </c>
      <c r="I86" s="110" t="s">
        <v>159</v>
      </c>
      <c r="J86" s="117" t="s">
        <v>714</v>
      </c>
    </row>
    <row r="87" spans="1:10" x14ac:dyDescent="0.3">
      <c r="A87" s="75" t="s">
        <v>205</v>
      </c>
      <c r="B87" s="86"/>
      <c r="C87" s="86">
        <v>0</v>
      </c>
      <c r="D87" s="188">
        <v>0</v>
      </c>
      <c r="E87" s="86">
        <v>0</v>
      </c>
      <c r="F87" s="188">
        <v>0</v>
      </c>
      <c r="G87" s="86">
        <v>0</v>
      </c>
      <c r="H87" s="188">
        <v>0</v>
      </c>
      <c r="I87" s="110" t="s">
        <v>159</v>
      </c>
      <c r="J87" s="117" t="s">
        <v>190</v>
      </c>
    </row>
    <row r="88" spans="1:10" x14ac:dyDescent="0.3">
      <c r="A88" s="75" t="s">
        <v>215</v>
      </c>
      <c r="B88" s="86"/>
      <c r="C88" s="114">
        <v>2000</v>
      </c>
      <c r="D88" s="114">
        <v>3000</v>
      </c>
      <c r="E88" s="114">
        <v>3000</v>
      </c>
      <c r="F88" s="114">
        <v>3000</v>
      </c>
      <c r="G88" s="114">
        <v>2000</v>
      </c>
      <c r="H88" s="114">
        <v>2000</v>
      </c>
      <c r="I88" s="110" t="s">
        <v>161</v>
      </c>
      <c r="J88" s="106" t="s">
        <v>760</v>
      </c>
    </row>
    <row r="89" spans="1:10" x14ac:dyDescent="0.3">
      <c r="A89" s="75" t="s">
        <v>216</v>
      </c>
      <c r="B89" s="87"/>
      <c r="C89" s="87">
        <v>0.55000000000000004</v>
      </c>
      <c r="D89" s="87">
        <v>0.60000000000000009</v>
      </c>
      <c r="E89" s="87">
        <v>0.60000000000000009</v>
      </c>
      <c r="F89" s="87">
        <v>0.65</v>
      </c>
      <c r="G89" s="87">
        <v>0.55000000000000004</v>
      </c>
      <c r="H89" s="87">
        <v>0.55000000000000004</v>
      </c>
      <c r="I89" s="110" t="s">
        <v>7</v>
      </c>
      <c r="J89" s="230" t="s">
        <v>759</v>
      </c>
    </row>
    <row r="90" spans="1:10" x14ac:dyDescent="0.3">
      <c r="A90" s="76" t="s">
        <v>217</v>
      </c>
      <c r="B90" s="200"/>
      <c r="C90" s="114">
        <v>0</v>
      </c>
      <c r="D90" s="114">
        <v>0</v>
      </c>
      <c r="E90" s="114">
        <v>0</v>
      </c>
      <c r="F90" s="114">
        <v>0</v>
      </c>
      <c r="G90" s="114">
        <v>0</v>
      </c>
      <c r="H90" s="114">
        <v>0</v>
      </c>
      <c r="I90" s="116" t="s">
        <v>102</v>
      </c>
      <c r="J90" s="117" t="s">
        <v>761</v>
      </c>
    </row>
    <row r="91" spans="1:10" x14ac:dyDescent="0.3">
      <c r="A91" s="76" t="s">
        <v>209</v>
      </c>
      <c r="B91" s="200"/>
      <c r="C91" s="200">
        <v>0</v>
      </c>
      <c r="D91" s="200">
        <v>0</v>
      </c>
      <c r="E91" s="200">
        <v>0</v>
      </c>
      <c r="F91" s="200">
        <v>0</v>
      </c>
      <c r="G91" s="200">
        <v>0</v>
      </c>
      <c r="H91" s="200">
        <v>0</v>
      </c>
      <c r="I91" s="116" t="s">
        <v>102</v>
      </c>
      <c r="J91" s="117" t="s">
        <v>190</v>
      </c>
    </row>
    <row r="92" spans="1:10" x14ac:dyDescent="0.3">
      <c r="A92" s="76" t="s">
        <v>210</v>
      </c>
      <c r="B92" s="88"/>
      <c r="C92" s="88">
        <v>1800</v>
      </c>
      <c r="D92" s="88">
        <v>1080</v>
      </c>
      <c r="E92" s="88">
        <v>1620</v>
      </c>
      <c r="F92" s="88">
        <v>900</v>
      </c>
      <c r="G92" s="88">
        <v>1800</v>
      </c>
      <c r="H92" s="88">
        <v>1620</v>
      </c>
      <c r="I92" s="116" t="s">
        <v>189</v>
      </c>
      <c r="J92" s="117" t="s">
        <v>218</v>
      </c>
    </row>
    <row r="93" spans="1:10" x14ac:dyDescent="0.3">
      <c r="A93" s="76" t="s">
        <v>168</v>
      </c>
      <c r="B93" s="200"/>
      <c r="C93" s="114">
        <v>0</v>
      </c>
      <c r="D93" s="114">
        <v>0</v>
      </c>
      <c r="E93" s="114">
        <v>0</v>
      </c>
      <c r="F93" s="114">
        <v>0</v>
      </c>
      <c r="G93" s="114">
        <v>0</v>
      </c>
      <c r="H93" s="114">
        <v>0</v>
      </c>
      <c r="I93" s="116" t="s">
        <v>109</v>
      </c>
      <c r="J93" s="117" t="s">
        <v>190</v>
      </c>
    </row>
    <row r="94" spans="1:10" x14ac:dyDescent="0.3">
      <c r="A94" s="89" t="s">
        <v>219</v>
      </c>
      <c r="B94" s="232"/>
      <c r="C94" s="114"/>
      <c r="D94" s="121"/>
      <c r="E94" s="114"/>
      <c r="F94" s="121"/>
      <c r="G94" s="114"/>
      <c r="H94" s="121"/>
      <c r="I94" s="116"/>
      <c r="J94" s="117"/>
    </row>
    <row r="95" spans="1:10" x14ac:dyDescent="0.3">
      <c r="A95" s="76" t="s">
        <v>170</v>
      </c>
      <c r="B95" s="189"/>
      <c r="C95" s="120">
        <v>0.2</v>
      </c>
      <c r="D95" s="120">
        <v>0.2</v>
      </c>
      <c r="E95" s="120">
        <v>0.2</v>
      </c>
      <c r="F95" s="120">
        <v>0.2</v>
      </c>
      <c r="G95" s="120">
        <v>0.2</v>
      </c>
      <c r="H95" s="120">
        <v>0.2</v>
      </c>
      <c r="I95" s="116" t="s">
        <v>7</v>
      </c>
      <c r="J95" s="192" t="s">
        <v>171</v>
      </c>
    </row>
    <row r="96" spans="1:10" x14ac:dyDescent="0.3">
      <c r="A96" s="119" t="s">
        <v>700</v>
      </c>
      <c r="B96" s="207"/>
      <c r="C96" s="311">
        <v>0</v>
      </c>
      <c r="D96" s="311">
        <v>0</v>
      </c>
      <c r="E96" s="311">
        <v>0</v>
      </c>
      <c r="F96" s="311">
        <v>0</v>
      </c>
      <c r="G96" s="311">
        <v>0</v>
      </c>
      <c r="H96" s="311">
        <v>0</v>
      </c>
      <c r="I96" s="134" t="s">
        <v>7</v>
      </c>
      <c r="J96" s="319"/>
    </row>
    <row r="97" spans="1:10" x14ac:dyDescent="0.3">
      <c r="A97" s="119" t="s">
        <v>117</v>
      </c>
      <c r="B97" s="207"/>
      <c r="C97" s="130">
        <v>0.36000000000000004</v>
      </c>
      <c r="D97" s="130">
        <v>0.36000000000000004</v>
      </c>
      <c r="E97" s="130">
        <v>0.36000000000000004</v>
      </c>
      <c r="F97" s="130">
        <v>0.36000000000000004</v>
      </c>
      <c r="G97" s="130">
        <v>0.36000000000000004</v>
      </c>
      <c r="H97" s="130">
        <v>0.36000000000000004</v>
      </c>
      <c r="I97" s="134" t="s">
        <v>7</v>
      </c>
      <c r="J97" s="217" t="s">
        <v>171</v>
      </c>
    </row>
    <row r="98" spans="1:10" x14ac:dyDescent="0.3">
      <c r="A98" s="142" t="s">
        <v>747</v>
      </c>
      <c r="B98" s="312"/>
      <c r="C98" s="312">
        <v>0</v>
      </c>
      <c r="D98" s="312">
        <v>0</v>
      </c>
      <c r="E98" s="143">
        <v>0</v>
      </c>
      <c r="F98" s="143">
        <v>0</v>
      </c>
      <c r="G98" s="143">
        <v>0</v>
      </c>
      <c r="H98" s="143">
        <v>0</v>
      </c>
      <c r="I98" s="139"/>
      <c r="J98" s="318" t="s">
        <v>171</v>
      </c>
    </row>
    <row r="99" spans="1:10" x14ac:dyDescent="0.3">
      <c r="A99" s="119" t="s">
        <v>172</v>
      </c>
      <c r="B99" s="207"/>
      <c r="C99" s="118">
        <v>15</v>
      </c>
      <c r="D99" s="133">
        <v>15</v>
      </c>
      <c r="E99" s="118">
        <v>15</v>
      </c>
      <c r="F99" s="133">
        <v>15</v>
      </c>
      <c r="G99" s="118">
        <v>15</v>
      </c>
      <c r="H99" s="133">
        <v>15</v>
      </c>
      <c r="I99" s="134" t="s">
        <v>173</v>
      </c>
      <c r="J99" s="215" t="s">
        <v>171</v>
      </c>
    </row>
    <row r="100" spans="1:10" x14ac:dyDescent="0.3">
      <c r="A100" s="119" t="s">
        <v>459</v>
      </c>
      <c r="B100" s="207"/>
      <c r="C100" s="223">
        <v>0.2</v>
      </c>
      <c r="D100" s="223">
        <v>0.2</v>
      </c>
      <c r="E100" s="223">
        <v>0.2</v>
      </c>
      <c r="F100" s="223">
        <v>0.2</v>
      </c>
      <c r="G100" s="223">
        <v>0.2</v>
      </c>
      <c r="H100" s="223">
        <v>0.2</v>
      </c>
      <c r="I100" s="320" t="s">
        <v>7</v>
      </c>
      <c r="J100" s="222" t="s">
        <v>171</v>
      </c>
    </row>
    <row r="101" spans="1:10" x14ac:dyDescent="0.3">
      <c r="A101" s="119" t="s">
        <v>220</v>
      </c>
      <c r="B101" s="207"/>
      <c r="C101" s="118">
        <v>60000</v>
      </c>
      <c r="D101" s="133">
        <v>276000</v>
      </c>
      <c r="E101" s="118">
        <v>54000</v>
      </c>
      <c r="F101" s="133">
        <v>414000</v>
      </c>
      <c r="G101" s="118">
        <v>0</v>
      </c>
      <c r="H101" s="133">
        <v>54000</v>
      </c>
      <c r="I101" s="134" t="s">
        <v>28</v>
      </c>
      <c r="J101" s="215" t="s">
        <v>221</v>
      </c>
    </row>
    <row r="102" spans="1:10" x14ac:dyDescent="0.3">
      <c r="A102" s="313" t="s">
        <v>222</v>
      </c>
      <c r="B102" s="314"/>
      <c r="C102" s="125">
        <v>0.6</v>
      </c>
      <c r="D102" s="125">
        <v>0.6</v>
      </c>
      <c r="E102" s="125">
        <v>0.6</v>
      </c>
      <c r="F102" s="125">
        <v>0.6</v>
      </c>
      <c r="G102" s="125">
        <v>0.6</v>
      </c>
      <c r="H102" s="125">
        <v>0.6</v>
      </c>
      <c r="I102" s="320" t="s">
        <v>7</v>
      </c>
      <c r="J102" s="321" t="s">
        <v>171</v>
      </c>
    </row>
    <row r="103" spans="1:10" ht="15" thickBot="1" x14ac:dyDescent="0.35">
      <c r="A103" s="315" t="s">
        <v>176</v>
      </c>
      <c r="B103" s="237"/>
      <c r="C103" s="126">
        <v>0.5</v>
      </c>
      <c r="D103" s="126">
        <v>0.5</v>
      </c>
      <c r="E103" s="126">
        <v>0.5</v>
      </c>
      <c r="F103" s="126">
        <v>0.5</v>
      </c>
      <c r="G103" s="126">
        <v>0.5</v>
      </c>
      <c r="H103" s="126">
        <v>0.5</v>
      </c>
      <c r="I103" s="238" t="s">
        <v>7</v>
      </c>
      <c r="J103" s="239" t="s">
        <v>171</v>
      </c>
    </row>
    <row r="104" spans="1:10" ht="15" thickBot="1" x14ac:dyDescent="0.35"/>
    <row r="105" spans="1:10" ht="15.75" customHeight="1" thickBot="1" x14ac:dyDescent="0.35">
      <c r="A105" s="79" t="s">
        <v>757</v>
      </c>
      <c r="B105" s="21" t="s">
        <v>0</v>
      </c>
      <c r="C105" s="444" t="s">
        <v>1</v>
      </c>
      <c r="D105" s="445"/>
      <c r="E105" s="446" t="s">
        <v>153</v>
      </c>
      <c r="F105" s="447"/>
      <c r="G105" s="448" t="s">
        <v>2</v>
      </c>
      <c r="H105" s="448"/>
      <c r="I105" s="80"/>
      <c r="J105" s="81"/>
    </row>
    <row r="106" spans="1:10" x14ac:dyDescent="0.3">
      <c r="A106" s="82"/>
      <c r="B106" s="182">
        <v>2015</v>
      </c>
      <c r="C106" s="183">
        <v>2020</v>
      </c>
      <c r="D106" s="183">
        <v>2030</v>
      </c>
      <c r="E106" s="184">
        <v>2020</v>
      </c>
      <c r="F106" s="184">
        <v>2030</v>
      </c>
      <c r="G106" s="185">
        <v>2020</v>
      </c>
      <c r="H106" s="185">
        <v>2030</v>
      </c>
      <c r="I106" s="198" t="s">
        <v>3</v>
      </c>
      <c r="J106" s="199" t="s">
        <v>4</v>
      </c>
    </row>
    <row r="107" spans="1:10" x14ac:dyDescent="0.3">
      <c r="A107" s="75" t="s">
        <v>223</v>
      </c>
      <c r="B107" s="84"/>
      <c r="C107" s="114">
        <v>3</v>
      </c>
      <c r="D107" s="114">
        <v>5</v>
      </c>
      <c r="E107" s="114">
        <v>3</v>
      </c>
      <c r="F107" s="114">
        <v>10</v>
      </c>
      <c r="G107" s="114">
        <v>2</v>
      </c>
      <c r="H107" s="114">
        <v>5</v>
      </c>
      <c r="I107" s="110" t="s">
        <v>157</v>
      </c>
      <c r="J107" s="106" t="s">
        <v>714</v>
      </c>
    </row>
    <row r="108" spans="1:10" x14ac:dyDescent="0.3">
      <c r="A108" s="75" t="s">
        <v>224</v>
      </c>
      <c r="B108" s="84"/>
      <c r="C108" s="114">
        <v>125</v>
      </c>
      <c r="D108" s="114">
        <v>125</v>
      </c>
      <c r="E108" s="114">
        <v>250</v>
      </c>
      <c r="F108" s="114">
        <v>250</v>
      </c>
      <c r="G108" s="114">
        <v>50</v>
      </c>
      <c r="H108" s="114">
        <v>50</v>
      </c>
      <c r="I108" s="110" t="s">
        <v>159</v>
      </c>
      <c r="J108" s="106" t="s">
        <v>714</v>
      </c>
    </row>
    <row r="109" spans="1:10" x14ac:dyDescent="0.3">
      <c r="A109" s="75" t="s">
        <v>225</v>
      </c>
      <c r="B109" s="84"/>
      <c r="C109" s="114">
        <v>1250</v>
      </c>
      <c r="D109" s="114">
        <v>1250</v>
      </c>
      <c r="E109" s="114">
        <v>2500</v>
      </c>
      <c r="F109" s="114">
        <v>2500</v>
      </c>
      <c r="G109" s="114">
        <v>500</v>
      </c>
      <c r="H109" s="114">
        <v>500</v>
      </c>
      <c r="I109" s="110" t="s">
        <v>102</v>
      </c>
      <c r="J109" s="106" t="s">
        <v>714</v>
      </c>
    </row>
    <row r="110" spans="1:10" x14ac:dyDescent="0.3">
      <c r="A110" s="75" t="s">
        <v>226</v>
      </c>
      <c r="B110" s="84"/>
      <c r="C110" s="114">
        <v>25000</v>
      </c>
      <c r="D110" s="114">
        <v>25000</v>
      </c>
      <c r="E110" s="114">
        <v>50000</v>
      </c>
      <c r="F110" s="114">
        <v>50000</v>
      </c>
      <c r="G110" s="114">
        <v>10000</v>
      </c>
      <c r="H110" s="114">
        <v>10000</v>
      </c>
      <c r="I110" s="110" t="s">
        <v>227</v>
      </c>
      <c r="J110" s="106" t="s">
        <v>714</v>
      </c>
    </row>
    <row r="111" spans="1:10" x14ac:dyDescent="0.3">
      <c r="A111" s="75" t="s">
        <v>228</v>
      </c>
      <c r="B111" s="84"/>
      <c r="C111" s="114">
        <v>3750</v>
      </c>
      <c r="D111" s="114">
        <v>6250</v>
      </c>
      <c r="E111" s="114">
        <v>7500</v>
      </c>
      <c r="F111" s="114">
        <v>25000</v>
      </c>
      <c r="G111" s="114">
        <v>1000</v>
      </c>
      <c r="H111" s="114">
        <v>2500</v>
      </c>
      <c r="I111" s="110" t="s">
        <v>102</v>
      </c>
      <c r="J111" s="106" t="s">
        <v>190</v>
      </c>
    </row>
    <row r="112" spans="1:10" x14ac:dyDescent="0.3">
      <c r="A112" s="75" t="s">
        <v>229</v>
      </c>
      <c r="B112" s="84"/>
      <c r="C112" s="114">
        <v>75000</v>
      </c>
      <c r="D112" s="114">
        <v>125000</v>
      </c>
      <c r="E112" s="114">
        <v>150000</v>
      </c>
      <c r="F112" s="114">
        <v>500000</v>
      </c>
      <c r="G112" s="114">
        <v>20000</v>
      </c>
      <c r="H112" s="114">
        <v>50000</v>
      </c>
      <c r="I112" s="110" t="s">
        <v>227</v>
      </c>
      <c r="J112" s="106" t="s">
        <v>190</v>
      </c>
    </row>
    <row r="113" spans="1:10" x14ac:dyDescent="0.3">
      <c r="A113" s="76" t="s">
        <v>184</v>
      </c>
      <c r="B113" s="189"/>
      <c r="C113" s="114">
        <v>10</v>
      </c>
      <c r="D113" s="121">
        <v>10</v>
      </c>
      <c r="E113" s="114">
        <v>20</v>
      </c>
      <c r="F113" s="121">
        <v>20</v>
      </c>
      <c r="G113" s="114">
        <v>10</v>
      </c>
      <c r="H113" s="121">
        <v>10</v>
      </c>
      <c r="I113" s="116" t="s">
        <v>185</v>
      </c>
      <c r="J113" s="117" t="s">
        <v>714</v>
      </c>
    </row>
    <row r="114" spans="1:10" x14ac:dyDescent="0.3">
      <c r="A114" s="76" t="s">
        <v>230</v>
      </c>
      <c r="B114" s="189"/>
      <c r="C114" s="120">
        <v>0.8</v>
      </c>
      <c r="D114" s="120">
        <v>0.8</v>
      </c>
      <c r="E114" s="120">
        <v>0.8</v>
      </c>
      <c r="F114" s="120">
        <v>0.8</v>
      </c>
      <c r="G114" s="120">
        <v>0.8</v>
      </c>
      <c r="H114" s="120">
        <v>0.8</v>
      </c>
      <c r="I114" s="116" t="s">
        <v>7</v>
      </c>
      <c r="J114" s="117" t="s">
        <v>492</v>
      </c>
    </row>
    <row r="115" spans="1:10" x14ac:dyDescent="0.3">
      <c r="A115" s="76" t="s">
        <v>232</v>
      </c>
      <c r="B115" s="84"/>
      <c r="C115" s="114">
        <v>37500</v>
      </c>
      <c r="D115" s="114">
        <v>62500</v>
      </c>
      <c r="E115" s="114">
        <v>150000</v>
      </c>
      <c r="F115" s="114">
        <v>500000</v>
      </c>
      <c r="G115" s="114">
        <v>10000</v>
      </c>
      <c r="H115" s="114">
        <v>25000</v>
      </c>
      <c r="I115" s="110" t="s">
        <v>187</v>
      </c>
      <c r="J115" s="106" t="s">
        <v>190</v>
      </c>
    </row>
    <row r="116" spans="1:10" x14ac:dyDescent="0.3">
      <c r="A116" s="76" t="s">
        <v>233</v>
      </c>
      <c r="B116" s="84"/>
      <c r="C116" s="114">
        <v>46875</v>
      </c>
      <c r="D116" s="114">
        <v>78125</v>
      </c>
      <c r="E116" s="114">
        <v>187500</v>
      </c>
      <c r="F116" s="114">
        <v>625000</v>
      </c>
      <c r="G116" s="114">
        <v>12500</v>
      </c>
      <c r="H116" s="114">
        <v>31250</v>
      </c>
      <c r="I116" s="110" t="s">
        <v>187</v>
      </c>
      <c r="J116" s="106" t="s">
        <v>190</v>
      </c>
    </row>
    <row r="117" spans="1:10" x14ac:dyDescent="0.3">
      <c r="A117" s="76" t="s">
        <v>762</v>
      </c>
      <c r="B117" s="84"/>
      <c r="C117" s="114">
        <v>9375</v>
      </c>
      <c r="D117" s="121">
        <v>15625</v>
      </c>
      <c r="E117" s="114">
        <v>37500</v>
      </c>
      <c r="F117" s="121">
        <v>125000</v>
      </c>
      <c r="G117" s="114">
        <v>2500</v>
      </c>
      <c r="H117" s="121">
        <v>6250</v>
      </c>
      <c r="I117" s="110" t="s">
        <v>187</v>
      </c>
      <c r="J117" s="106" t="s">
        <v>190</v>
      </c>
    </row>
    <row r="118" spans="1:10" x14ac:dyDescent="0.3">
      <c r="A118" s="76" t="s">
        <v>234</v>
      </c>
      <c r="B118" s="189"/>
      <c r="C118" s="233">
        <v>2</v>
      </c>
      <c r="D118" s="234">
        <v>2</v>
      </c>
      <c r="E118" s="233">
        <v>2</v>
      </c>
      <c r="F118" s="234">
        <v>2</v>
      </c>
      <c r="G118" s="233">
        <v>2</v>
      </c>
      <c r="H118" s="234">
        <v>2</v>
      </c>
      <c r="I118" s="116" t="s">
        <v>192</v>
      </c>
      <c r="J118" s="117" t="s">
        <v>235</v>
      </c>
    </row>
    <row r="119" spans="1:10" x14ac:dyDescent="0.3">
      <c r="A119" s="76" t="s">
        <v>236</v>
      </c>
      <c r="B119" s="235"/>
      <c r="C119" s="236">
        <v>100</v>
      </c>
      <c r="D119" s="236">
        <v>100</v>
      </c>
      <c r="E119" s="236">
        <v>100</v>
      </c>
      <c r="F119" s="236">
        <v>100</v>
      </c>
      <c r="G119" s="236">
        <v>100</v>
      </c>
      <c r="H119" s="236">
        <v>100</v>
      </c>
      <c r="I119" s="116" t="s">
        <v>237</v>
      </c>
      <c r="J119" s="117" t="s">
        <v>190</v>
      </c>
    </row>
    <row r="120" spans="1:10" x14ac:dyDescent="0.3">
      <c r="A120" s="76" t="s">
        <v>168</v>
      </c>
      <c r="B120" s="189"/>
      <c r="C120" s="114">
        <v>7500000</v>
      </c>
      <c r="D120" s="114">
        <v>12500000</v>
      </c>
      <c r="E120" s="114">
        <v>15000000</v>
      </c>
      <c r="F120" s="114">
        <v>50000000</v>
      </c>
      <c r="G120" s="114">
        <v>2000000</v>
      </c>
      <c r="H120" s="114">
        <v>5000000</v>
      </c>
      <c r="I120" s="116" t="s">
        <v>109</v>
      </c>
      <c r="J120" s="117" t="s">
        <v>190</v>
      </c>
    </row>
    <row r="121" spans="1:10" x14ac:dyDescent="0.3">
      <c r="A121" s="76" t="s">
        <v>700</v>
      </c>
      <c r="B121" s="189"/>
      <c r="C121" s="120">
        <v>0</v>
      </c>
      <c r="D121" s="120">
        <v>0</v>
      </c>
      <c r="E121" s="120">
        <v>0</v>
      </c>
      <c r="F121" s="120">
        <v>0</v>
      </c>
      <c r="G121" s="120">
        <v>0</v>
      </c>
      <c r="H121" s="120">
        <v>0</v>
      </c>
      <c r="I121" s="116" t="s">
        <v>7</v>
      </c>
      <c r="J121" s="117"/>
    </row>
    <row r="122" spans="1:10" x14ac:dyDescent="0.3">
      <c r="A122" s="76" t="s">
        <v>170</v>
      </c>
      <c r="B122" s="189"/>
      <c r="C122" s="120">
        <v>0.4</v>
      </c>
      <c r="D122" s="120">
        <v>0.4</v>
      </c>
      <c r="E122" s="120">
        <v>0.4</v>
      </c>
      <c r="F122" s="120">
        <v>0.4</v>
      </c>
      <c r="G122" s="120">
        <v>0.4</v>
      </c>
      <c r="H122" s="120">
        <v>0.4</v>
      </c>
      <c r="I122" s="116" t="s">
        <v>7</v>
      </c>
      <c r="J122" s="192" t="s">
        <v>171</v>
      </c>
    </row>
    <row r="123" spans="1:10" x14ac:dyDescent="0.3">
      <c r="A123" s="76" t="s">
        <v>117</v>
      </c>
      <c r="B123" s="189"/>
      <c r="C123" s="120">
        <v>0.94000000000000006</v>
      </c>
      <c r="D123" s="120">
        <v>0.94000000000000006</v>
      </c>
      <c r="E123" s="120">
        <v>0.94000000000000006</v>
      </c>
      <c r="F123" s="120">
        <v>0.94000000000000006</v>
      </c>
      <c r="G123" s="120">
        <v>0.94000000000000006</v>
      </c>
      <c r="H123" s="120">
        <v>0.94000000000000006</v>
      </c>
      <c r="I123" s="116" t="s">
        <v>7</v>
      </c>
      <c r="J123" s="192" t="s">
        <v>171</v>
      </c>
    </row>
    <row r="124" spans="1:10" x14ac:dyDescent="0.3">
      <c r="A124" s="142" t="s">
        <v>747</v>
      </c>
      <c r="B124" s="312"/>
      <c r="C124" s="312">
        <v>0</v>
      </c>
      <c r="D124" s="312">
        <v>0</v>
      </c>
      <c r="E124" s="312">
        <v>0</v>
      </c>
      <c r="F124" s="312">
        <v>0</v>
      </c>
      <c r="G124" s="312">
        <v>0</v>
      </c>
      <c r="H124" s="312">
        <v>0</v>
      </c>
      <c r="I124" s="134"/>
      <c r="J124" s="192" t="s">
        <v>714</v>
      </c>
    </row>
    <row r="125" spans="1:10" x14ac:dyDescent="0.3">
      <c r="A125" s="322" t="s">
        <v>459</v>
      </c>
      <c r="B125" s="323"/>
      <c r="C125" s="120">
        <v>0.9</v>
      </c>
      <c r="D125" s="120">
        <v>0.9</v>
      </c>
      <c r="E125" s="120">
        <v>0.9</v>
      </c>
      <c r="F125" s="120">
        <v>0.9</v>
      </c>
      <c r="G125" s="120">
        <v>0.9</v>
      </c>
      <c r="H125" s="120">
        <v>0.9</v>
      </c>
      <c r="I125" s="134" t="s">
        <v>7</v>
      </c>
      <c r="J125" s="192" t="s">
        <v>171</v>
      </c>
    </row>
    <row r="126" spans="1:10" x14ac:dyDescent="0.3">
      <c r="A126" s="90" t="s">
        <v>238</v>
      </c>
      <c r="B126" s="207"/>
      <c r="C126" s="324">
        <v>30</v>
      </c>
      <c r="D126" s="324">
        <v>30</v>
      </c>
      <c r="E126" s="324">
        <v>30</v>
      </c>
      <c r="F126" s="324">
        <v>30</v>
      </c>
      <c r="G126" s="324">
        <v>30</v>
      </c>
      <c r="H126" s="324">
        <v>30</v>
      </c>
      <c r="I126" s="134" t="s">
        <v>173</v>
      </c>
      <c r="J126" s="117" t="s">
        <v>231</v>
      </c>
    </row>
    <row r="127" spans="1:10" x14ac:dyDescent="0.3">
      <c r="A127" s="76" t="s">
        <v>239</v>
      </c>
      <c r="B127" s="189"/>
      <c r="C127" s="118">
        <v>5</v>
      </c>
      <c r="D127" s="133">
        <v>5</v>
      </c>
      <c r="E127" s="118">
        <v>5</v>
      </c>
      <c r="F127" s="133">
        <v>5</v>
      </c>
      <c r="G127" s="118">
        <v>5</v>
      </c>
      <c r="H127" s="133">
        <v>5</v>
      </c>
      <c r="I127" s="116" t="s">
        <v>17</v>
      </c>
      <c r="J127" s="117" t="s">
        <v>763</v>
      </c>
    </row>
    <row r="128" spans="1:10" x14ac:dyDescent="0.3">
      <c r="A128" s="77" t="s">
        <v>175</v>
      </c>
      <c r="B128" s="197"/>
      <c r="C128" s="122">
        <v>0.98</v>
      </c>
      <c r="D128" s="122">
        <v>0.98</v>
      </c>
      <c r="E128" s="122">
        <v>0.98</v>
      </c>
      <c r="F128" s="122">
        <v>0.98</v>
      </c>
      <c r="G128" s="122">
        <v>0.98</v>
      </c>
      <c r="H128" s="122">
        <v>0.98</v>
      </c>
      <c r="I128" s="123" t="s">
        <v>7</v>
      </c>
      <c r="J128" s="192" t="s">
        <v>171</v>
      </c>
    </row>
    <row r="129" spans="1:10" x14ac:dyDescent="0.3">
      <c r="A129" s="76" t="s">
        <v>176</v>
      </c>
      <c r="B129" s="189"/>
      <c r="C129" s="120">
        <v>0.8</v>
      </c>
      <c r="D129" s="120">
        <v>0.8</v>
      </c>
      <c r="E129" s="120">
        <v>0.8</v>
      </c>
      <c r="F129" s="120">
        <v>0.8</v>
      </c>
      <c r="G129" s="120">
        <v>0.8</v>
      </c>
      <c r="H129" s="120">
        <v>0.8</v>
      </c>
      <c r="I129" s="116" t="s">
        <v>7</v>
      </c>
      <c r="J129" s="192" t="s">
        <v>171</v>
      </c>
    </row>
    <row r="130" spans="1:10" x14ac:dyDescent="0.3">
      <c r="A130" s="90" t="s">
        <v>240</v>
      </c>
      <c r="B130" s="207"/>
      <c r="C130" s="130">
        <v>0.2</v>
      </c>
      <c r="D130" s="130">
        <v>0.5</v>
      </c>
      <c r="E130" s="130">
        <v>0.2</v>
      </c>
      <c r="F130" s="130">
        <v>0.5</v>
      </c>
      <c r="G130" s="130">
        <v>0.2</v>
      </c>
      <c r="H130" s="130">
        <v>0.5</v>
      </c>
      <c r="I130" s="134" t="s">
        <v>7</v>
      </c>
      <c r="J130" s="217" t="s">
        <v>171</v>
      </c>
    </row>
    <row r="131" spans="1:10" ht="15" thickBot="1" x14ac:dyDescent="0.35">
      <c r="A131" s="91" t="s">
        <v>241</v>
      </c>
      <c r="B131" s="237"/>
      <c r="C131" s="126">
        <v>0.8</v>
      </c>
      <c r="D131" s="126">
        <v>0.5</v>
      </c>
      <c r="E131" s="126">
        <v>0.8</v>
      </c>
      <c r="F131" s="126">
        <v>0.5</v>
      </c>
      <c r="G131" s="126">
        <v>0.8</v>
      </c>
      <c r="H131" s="126">
        <v>0.5</v>
      </c>
      <c r="I131" s="238" t="s">
        <v>7</v>
      </c>
      <c r="J131" s="239" t="s">
        <v>171</v>
      </c>
    </row>
    <row r="132" spans="1:10" ht="15" thickBot="1" x14ac:dyDescent="0.35"/>
    <row r="133" spans="1:10" ht="15" thickBot="1" x14ac:dyDescent="0.35">
      <c r="A133" s="79" t="s">
        <v>758</v>
      </c>
      <c r="B133" s="21" t="s">
        <v>0</v>
      </c>
      <c r="C133" s="444" t="s">
        <v>1</v>
      </c>
      <c r="D133" s="445"/>
      <c r="E133" s="446" t="s">
        <v>153</v>
      </c>
      <c r="F133" s="447"/>
      <c r="G133" s="449" t="s">
        <v>2</v>
      </c>
      <c r="H133" s="450"/>
      <c r="I133" s="80"/>
      <c r="J133" s="81"/>
    </row>
    <row r="134" spans="1:10" x14ac:dyDescent="0.3">
      <c r="A134" s="82"/>
      <c r="B134" s="182">
        <v>2015</v>
      </c>
      <c r="C134" s="183">
        <v>2020</v>
      </c>
      <c r="D134" s="183">
        <v>2030</v>
      </c>
      <c r="E134" s="184">
        <v>2020</v>
      </c>
      <c r="F134" s="184">
        <v>2030</v>
      </c>
      <c r="G134" s="185">
        <v>2020</v>
      </c>
      <c r="H134" s="185">
        <v>2030</v>
      </c>
      <c r="I134" s="198" t="s">
        <v>3</v>
      </c>
      <c r="J134" s="199" t="s">
        <v>4</v>
      </c>
    </row>
    <row r="135" spans="1:10" x14ac:dyDescent="0.3">
      <c r="A135" s="75" t="s">
        <v>243</v>
      </c>
      <c r="B135" s="240">
        <v>0.01</v>
      </c>
      <c r="C135" s="241"/>
      <c r="D135" s="242"/>
      <c r="E135" s="241"/>
      <c r="F135" s="242"/>
      <c r="G135" s="241"/>
      <c r="H135" s="242"/>
      <c r="I135" s="110" t="s">
        <v>244</v>
      </c>
      <c r="J135" s="106" t="s">
        <v>245</v>
      </c>
    </row>
    <row r="136" spans="1:10" x14ac:dyDescent="0.3">
      <c r="A136" s="75" t="s">
        <v>246</v>
      </c>
      <c r="B136" s="84">
        <v>455</v>
      </c>
      <c r="C136" s="188"/>
      <c r="D136" s="110"/>
      <c r="E136" s="188"/>
      <c r="F136" s="110"/>
      <c r="G136" s="188"/>
      <c r="H136" s="110"/>
      <c r="I136" s="110" t="s">
        <v>247</v>
      </c>
      <c r="J136" s="106" t="s">
        <v>248</v>
      </c>
    </row>
    <row r="137" spans="1:10" x14ac:dyDescent="0.3">
      <c r="A137" s="75" t="s">
        <v>249</v>
      </c>
      <c r="B137" s="92">
        <v>2.8551000000000002</v>
      </c>
      <c r="C137" s="188">
        <v>4.55</v>
      </c>
      <c r="D137" s="188">
        <v>4.55</v>
      </c>
      <c r="E137" s="188">
        <v>4.55</v>
      </c>
      <c r="F137" s="188">
        <v>4.55</v>
      </c>
      <c r="G137" s="188">
        <v>4.55</v>
      </c>
      <c r="H137" s="188">
        <v>4.55</v>
      </c>
      <c r="I137" s="110" t="s">
        <v>247</v>
      </c>
      <c r="J137" s="106" t="s">
        <v>248</v>
      </c>
    </row>
    <row r="138" spans="1:10" x14ac:dyDescent="0.3">
      <c r="A138" s="75" t="s">
        <v>250</v>
      </c>
      <c r="B138" s="92"/>
      <c r="C138" s="111">
        <v>22.75</v>
      </c>
      <c r="D138" s="111">
        <v>68.25</v>
      </c>
      <c r="E138" s="111">
        <v>22.75</v>
      </c>
      <c r="F138" s="111">
        <v>68.25</v>
      </c>
      <c r="G138" s="111">
        <v>22.75</v>
      </c>
      <c r="H138" s="111">
        <v>68.25</v>
      </c>
      <c r="I138" s="110" t="s">
        <v>247</v>
      </c>
      <c r="J138" s="230" t="s">
        <v>190</v>
      </c>
    </row>
    <row r="139" spans="1:10" x14ac:dyDescent="0.3">
      <c r="A139" s="75" t="s">
        <v>251</v>
      </c>
      <c r="B139" s="240"/>
      <c r="C139" s="243">
        <v>0.02</v>
      </c>
      <c r="D139" s="244">
        <v>0.06</v>
      </c>
      <c r="E139" s="243">
        <v>0.04</v>
      </c>
      <c r="F139" s="244">
        <v>0.12</v>
      </c>
      <c r="G139" s="243">
        <v>0.01</v>
      </c>
      <c r="H139" s="244">
        <v>0.03</v>
      </c>
      <c r="I139" s="110" t="s">
        <v>7</v>
      </c>
      <c r="J139" s="230" t="s">
        <v>714</v>
      </c>
    </row>
    <row r="140" spans="1:10" x14ac:dyDescent="0.3">
      <c r="A140" s="75" t="s">
        <v>252</v>
      </c>
      <c r="B140" s="84"/>
      <c r="C140" s="93">
        <v>0.45500000000000002</v>
      </c>
      <c r="D140" s="93">
        <v>2.73</v>
      </c>
      <c r="E140" s="93">
        <v>0.91</v>
      </c>
      <c r="F140" s="93">
        <v>5.46</v>
      </c>
      <c r="G140" s="93">
        <v>0.22750000000000001</v>
      </c>
      <c r="H140" s="93">
        <v>1.365</v>
      </c>
      <c r="I140" s="110" t="s">
        <v>247</v>
      </c>
      <c r="J140" s="245" t="s">
        <v>190</v>
      </c>
    </row>
    <row r="141" spans="1:10" x14ac:dyDescent="0.3">
      <c r="A141" s="75" t="s">
        <v>253</v>
      </c>
      <c r="B141" s="84"/>
      <c r="C141" s="301">
        <v>0.2</v>
      </c>
      <c r="D141" s="302">
        <v>0.3</v>
      </c>
      <c r="E141" s="301">
        <v>0.3</v>
      </c>
      <c r="F141" s="302">
        <v>0.5</v>
      </c>
      <c r="G141" s="301">
        <v>0.1</v>
      </c>
      <c r="H141" s="302">
        <v>0.1</v>
      </c>
      <c r="I141" s="110" t="s">
        <v>254</v>
      </c>
      <c r="J141" s="245" t="s">
        <v>255</v>
      </c>
    </row>
    <row r="142" spans="1:10" x14ac:dyDescent="0.3">
      <c r="A142" s="75" t="s">
        <v>256</v>
      </c>
      <c r="B142" s="84"/>
      <c r="C142" s="118">
        <v>91</v>
      </c>
      <c r="D142" s="118">
        <v>910</v>
      </c>
      <c r="E142" s="118">
        <v>273</v>
      </c>
      <c r="F142" s="118">
        <v>3003</v>
      </c>
      <c r="G142" s="118">
        <v>22.75</v>
      </c>
      <c r="H142" s="118">
        <v>159.25</v>
      </c>
      <c r="I142" s="110" t="s">
        <v>102</v>
      </c>
      <c r="J142" s="214" t="s">
        <v>190</v>
      </c>
    </row>
    <row r="143" spans="1:10" x14ac:dyDescent="0.3">
      <c r="A143" s="76" t="s">
        <v>184</v>
      </c>
      <c r="B143" s="189"/>
      <c r="C143" s="118">
        <v>100</v>
      </c>
      <c r="D143" s="133">
        <v>100</v>
      </c>
      <c r="E143" s="118">
        <v>100</v>
      </c>
      <c r="F143" s="133">
        <v>100</v>
      </c>
      <c r="G143" s="118">
        <v>100</v>
      </c>
      <c r="H143" s="133">
        <v>100</v>
      </c>
      <c r="I143" s="116" t="s">
        <v>185</v>
      </c>
      <c r="J143" s="215" t="s">
        <v>714</v>
      </c>
    </row>
    <row r="144" spans="1:10" x14ac:dyDescent="0.3">
      <c r="A144" s="76" t="s">
        <v>230</v>
      </c>
      <c r="B144" s="189"/>
      <c r="C144" s="130">
        <v>1</v>
      </c>
      <c r="D144" s="130">
        <v>1</v>
      </c>
      <c r="E144" s="130">
        <v>1</v>
      </c>
      <c r="F144" s="130">
        <v>1</v>
      </c>
      <c r="G144" s="130">
        <v>1</v>
      </c>
      <c r="H144" s="130">
        <v>1</v>
      </c>
      <c r="I144" s="116" t="s">
        <v>7</v>
      </c>
      <c r="J144" s="217"/>
    </row>
    <row r="145" spans="1:10" x14ac:dyDescent="0.3">
      <c r="A145" s="76" t="s">
        <v>232</v>
      </c>
      <c r="B145" s="189"/>
      <c r="C145" s="118">
        <v>9100</v>
      </c>
      <c r="D145" s="118">
        <v>91000</v>
      </c>
      <c r="E145" s="118">
        <v>27300</v>
      </c>
      <c r="F145" s="118">
        <v>300300</v>
      </c>
      <c r="G145" s="118">
        <v>2275</v>
      </c>
      <c r="H145" s="118">
        <v>15925</v>
      </c>
      <c r="I145" s="116" t="s">
        <v>102</v>
      </c>
      <c r="J145" s="215" t="s">
        <v>190</v>
      </c>
    </row>
    <row r="146" spans="1:10" x14ac:dyDescent="0.3">
      <c r="A146" s="76" t="s">
        <v>234</v>
      </c>
      <c r="B146" s="189"/>
      <c r="C146" s="118">
        <v>40</v>
      </c>
      <c r="D146" s="118">
        <v>40</v>
      </c>
      <c r="E146" s="118">
        <v>40</v>
      </c>
      <c r="F146" s="118">
        <v>30</v>
      </c>
      <c r="G146" s="118">
        <v>50</v>
      </c>
      <c r="H146" s="118">
        <v>50</v>
      </c>
      <c r="I146" s="116" t="s">
        <v>192</v>
      </c>
      <c r="J146" s="215" t="s">
        <v>235</v>
      </c>
    </row>
    <row r="147" spans="1:10" x14ac:dyDescent="0.3">
      <c r="A147" s="76" t="s">
        <v>168</v>
      </c>
      <c r="B147" s="189"/>
      <c r="C147" s="118">
        <v>3640000</v>
      </c>
      <c r="D147" s="118">
        <v>36400000</v>
      </c>
      <c r="E147" s="118">
        <v>10920000</v>
      </c>
      <c r="F147" s="118">
        <v>92820000</v>
      </c>
      <c r="G147" s="118">
        <v>1137500</v>
      </c>
      <c r="H147" s="118">
        <v>7962500</v>
      </c>
      <c r="I147" s="116" t="s">
        <v>109</v>
      </c>
      <c r="J147" s="215" t="s">
        <v>190</v>
      </c>
    </row>
    <row r="148" spans="1:10" x14ac:dyDescent="0.3">
      <c r="A148" s="119" t="s">
        <v>700</v>
      </c>
      <c r="B148" s="207"/>
      <c r="C148" s="311">
        <v>0</v>
      </c>
      <c r="D148" s="311">
        <v>0</v>
      </c>
      <c r="E148" s="311">
        <v>0</v>
      </c>
      <c r="F148" s="311">
        <v>0</v>
      </c>
      <c r="G148" s="311">
        <v>0</v>
      </c>
      <c r="H148" s="311">
        <v>0</v>
      </c>
      <c r="I148" s="134" t="s">
        <v>7</v>
      </c>
      <c r="J148" s="215"/>
    </row>
    <row r="149" spans="1:10" x14ac:dyDescent="0.3">
      <c r="A149" s="325" t="s">
        <v>170</v>
      </c>
      <c r="B149" s="326"/>
      <c r="C149" s="130">
        <v>0.2</v>
      </c>
      <c r="D149" s="130">
        <v>0.2</v>
      </c>
      <c r="E149" s="130">
        <v>0.2</v>
      </c>
      <c r="F149" s="130">
        <v>0.2</v>
      </c>
      <c r="G149" s="130">
        <v>0.2</v>
      </c>
      <c r="H149" s="130">
        <v>0.2</v>
      </c>
      <c r="I149" s="134" t="s">
        <v>7</v>
      </c>
      <c r="J149" s="217" t="s">
        <v>171</v>
      </c>
    </row>
    <row r="150" spans="1:10" x14ac:dyDescent="0.3">
      <c r="A150" s="325" t="s">
        <v>117</v>
      </c>
      <c r="B150" s="326"/>
      <c r="C150" s="130">
        <v>0.2</v>
      </c>
      <c r="D150" s="130">
        <v>0.28000000000000003</v>
      </c>
      <c r="E150" s="130">
        <v>0.28000000000000003</v>
      </c>
      <c r="F150" s="130">
        <v>0.36000000000000004</v>
      </c>
      <c r="G150" s="130">
        <v>0.2</v>
      </c>
      <c r="H150" s="130">
        <v>0.24000000000000002</v>
      </c>
      <c r="I150" s="134" t="s">
        <v>7</v>
      </c>
      <c r="J150" s="217" t="s">
        <v>171</v>
      </c>
    </row>
    <row r="151" spans="1:10" x14ac:dyDescent="0.3">
      <c r="A151" s="119" t="s">
        <v>764</v>
      </c>
      <c r="B151" s="207"/>
      <c r="C151" s="311">
        <v>0.5</v>
      </c>
      <c r="D151" s="311">
        <v>0.5</v>
      </c>
      <c r="E151" s="311">
        <v>0.5</v>
      </c>
      <c r="F151" s="311">
        <v>0.5</v>
      </c>
      <c r="G151" s="311">
        <v>0.5</v>
      </c>
      <c r="H151" s="311">
        <v>0.5</v>
      </c>
      <c r="I151" s="134" t="s">
        <v>7</v>
      </c>
      <c r="J151" s="327" t="s">
        <v>714</v>
      </c>
    </row>
    <row r="152" spans="1:10" x14ac:dyDescent="0.3">
      <c r="A152" s="142" t="s">
        <v>747</v>
      </c>
      <c r="B152" s="312"/>
      <c r="C152" s="328">
        <v>0</v>
      </c>
      <c r="D152" s="328">
        <v>0.5</v>
      </c>
      <c r="E152" s="329">
        <v>0.5</v>
      </c>
      <c r="F152" s="329">
        <v>1</v>
      </c>
      <c r="G152" s="329">
        <v>0</v>
      </c>
      <c r="H152" s="329">
        <v>0</v>
      </c>
      <c r="I152" s="139"/>
      <c r="J152" s="318" t="s">
        <v>171</v>
      </c>
    </row>
    <row r="153" spans="1:10" x14ac:dyDescent="0.3">
      <c r="A153" s="119" t="s">
        <v>433</v>
      </c>
      <c r="B153" s="207"/>
      <c r="C153" s="311">
        <v>0</v>
      </c>
      <c r="D153" s="311">
        <v>0.1</v>
      </c>
      <c r="E153" s="311">
        <v>0.1</v>
      </c>
      <c r="F153" s="311">
        <v>0.2</v>
      </c>
      <c r="G153" s="311">
        <v>0</v>
      </c>
      <c r="H153" s="311">
        <v>0.05</v>
      </c>
      <c r="I153" s="134" t="s">
        <v>7</v>
      </c>
      <c r="J153" s="327" t="s">
        <v>714</v>
      </c>
    </row>
    <row r="154" spans="1:10" x14ac:dyDescent="0.3">
      <c r="A154" s="325" t="s">
        <v>238</v>
      </c>
      <c r="B154" s="326"/>
      <c r="C154" s="118">
        <v>50</v>
      </c>
      <c r="D154" s="118">
        <v>50</v>
      </c>
      <c r="E154" s="118">
        <v>50</v>
      </c>
      <c r="F154" s="118">
        <v>50</v>
      </c>
      <c r="G154" s="118">
        <v>50</v>
      </c>
      <c r="H154" s="118">
        <v>50</v>
      </c>
      <c r="I154" s="134" t="s">
        <v>173</v>
      </c>
      <c r="J154" s="215" t="s">
        <v>257</v>
      </c>
    </row>
    <row r="155" spans="1:10" x14ac:dyDescent="0.3">
      <c r="A155" s="325" t="s">
        <v>194</v>
      </c>
      <c r="B155" s="326"/>
      <c r="C155" s="118">
        <v>0</v>
      </c>
      <c r="D155" s="118">
        <v>0</v>
      </c>
      <c r="E155" s="118">
        <v>0</v>
      </c>
      <c r="F155" s="118">
        <v>0</v>
      </c>
      <c r="G155" s="118">
        <v>0</v>
      </c>
      <c r="H155" s="118">
        <v>0</v>
      </c>
      <c r="I155" s="134" t="s">
        <v>17</v>
      </c>
      <c r="J155" s="215" t="s">
        <v>766</v>
      </c>
    </row>
    <row r="156" spans="1:10" x14ac:dyDescent="0.3">
      <c r="A156" s="330" t="s">
        <v>222</v>
      </c>
      <c r="B156" s="331"/>
      <c r="C156" s="125">
        <v>0.9</v>
      </c>
      <c r="D156" s="125">
        <v>0.91</v>
      </c>
      <c r="E156" s="125">
        <v>0.91</v>
      </c>
      <c r="F156" s="125">
        <v>0.92</v>
      </c>
      <c r="G156" s="125">
        <v>0.9</v>
      </c>
      <c r="H156" s="125">
        <v>0.90500000000000003</v>
      </c>
      <c r="I156" s="320" t="s">
        <v>7</v>
      </c>
      <c r="J156" s="321" t="s">
        <v>171</v>
      </c>
    </row>
    <row r="157" spans="1:10" x14ac:dyDescent="0.3">
      <c r="A157" s="325" t="s">
        <v>176</v>
      </c>
      <c r="B157" s="326"/>
      <c r="C157" s="130">
        <v>0.9</v>
      </c>
      <c r="D157" s="130">
        <v>0.9</v>
      </c>
      <c r="E157" s="130">
        <v>0.9</v>
      </c>
      <c r="F157" s="130">
        <v>0.9</v>
      </c>
      <c r="G157" s="130">
        <v>0.9</v>
      </c>
      <c r="H157" s="130">
        <v>0.9</v>
      </c>
      <c r="I157" s="134" t="s">
        <v>7</v>
      </c>
      <c r="J157" s="321" t="s">
        <v>171</v>
      </c>
    </row>
    <row r="158" spans="1:10" x14ac:dyDescent="0.3">
      <c r="A158" s="325" t="s">
        <v>258</v>
      </c>
      <c r="B158" s="326"/>
      <c r="C158" s="130">
        <v>1</v>
      </c>
      <c r="D158" s="130">
        <v>1</v>
      </c>
      <c r="E158" s="130">
        <v>1</v>
      </c>
      <c r="F158" s="130">
        <v>1</v>
      </c>
      <c r="G158" s="130">
        <v>1</v>
      </c>
      <c r="H158" s="130">
        <v>1</v>
      </c>
      <c r="I158" s="134" t="s">
        <v>7</v>
      </c>
      <c r="J158" s="321" t="s">
        <v>171</v>
      </c>
    </row>
    <row r="159" spans="1:10" x14ac:dyDescent="0.3">
      <c r="A159" s="330" t="s">
        <v>259</v>
      </c>
      <c r="B159" s="331"/>
      <c r="C159" s="332">
        <v>3</v>
      </c>
      <c r="D159" s="332">
        <v>3</v>
      </c>
      <c r="E159" s="332">
        <v>3</v>
      </c>
      <c r="F159" s="332">
        <v>3</v>
      </c>
      <c r="G159" s="332">
        <v>3</v>
      </c>
      <c r="H159" s="332">
        <v>3</v>
      </c>
      <c r="I159" s="320"/>
      <c r="J159" s="333" t="s">
        <v>260</v>
      </c>
    </row>
    <row r="160" spans="1:10" x14ac:dyDescent="0.3">
      <c r="A160" s="330" t="s">
        <v>765</v>
      </c>
      <c r="B160" s="331"/>
      <c r="C160" s="332">
        <v>3.2</v>
      </c>
      <c r="D160" s="332">
        <v>3.2</v>
      </c>
      <c r="E160" s="332">
        <v>3.2</v>
      </c>
      <c r="F160" s="332">
        <v>3.2</v>
      </c>
      <c r="G160" s="332">
        <v>3.2</v>
      </c>
      <c r="H160" s="332">
        <v>3.2</v>
      </c>
      <c r="I160" s="320"/>
      <c r="J160" s="333" t="s">
        <v>282</v>
      </c>
    </row>
    <row r="161" spans="1:10" x14ac:dyDescent="0.3">
      <c r="A161" s="119" t="s">
        <v>688</v>
      </c>
      <c r="B161" s="274"/>
      <c r="C161" s="130">
        <v>0.4</v>
      </c>
      <c r="D161" s="130">
        <v>0.3</v>
      </c>
      <c r="E161" s="130">
        <v>0.3</v>
      </c>
      <c r="F161" s="130">
        <v>0.3</v>
      </c>
      <c r="G161" s="130">
        <v>0.3</v>
      </c>
      <c r="H161" s="130">
        <v>0.3</v>
      </c>
      <c r="I161" s="134" t="s">
        <v>7</v>
      </c>
      <c r="J161" s="215" t="s">
        <v>714</v>
      </c>
    </row>
    <row r="162" spans="1:10" x14ac:dyDescent="0.3">
      <c r="A162" s="313" t="s">
        <v>689</v>
      </c>
      <c r="B162" s="334"/>
      <c r="C162" s="125">
        <v>0.3</v>
      </c>
      <c r="D162" s="125">
        <v>0.5</v>
      </c>
      <c r="E162" s="125">
        <v>0.5</v>
      </c>
      <c r="F162" s="125">
        <v>0.5</v>
      </c>
      <c r="G162" s="125">
        <v>0.5</v>
      </c>
      <c r="H162" s="125">
        <v>0.5</v>
      </c>
      <c r="I162" s="320" t="s">
        <v>7</v>
      </c>
      <c r="J162" s="215" t="s">
        <v>714</v>
      </c>
    </row>
    <row r="163" spans="1:10" x14ac:dyDescent="0.3">
      <c r="A163" s="313" t="s">
        <v>690</v>
      </c>
      <c r="B163" s="334"/>
      <c r="C163" s="125">
        <v>0.1</v>
      </c>
      <c r="D163" s="125">
        <v>0.1</v>
      </c>
      <c r="E163" s="125">
        <v>0.1</v>
      </c>
      <c r="F163" s="125">
        <v>0.1</v>
      </c>
      <c r="G163" s="125">
        <v>0.1</v>
      </c>
      <c r="H163" s="125">
        <v>0.1</v>
      </c>
      <c r="I163" s="320" t="s">
        <v>7</v>
      </c>
      <c r="J163" s="215" t="s">
        <v>714</v>
      </c>
    </row>
    <row r="164" spans="1:10" x14ac:dyDescent="0.3">
      <c r="A164" s="313" t="s">
        <v>691</v>
      </c>
      <c r="B164" s="334"/>
      <c r="C164" s="125">
        <v>0.2</v>
      </c>
      <c r="D164" s="125">
        <v>0.1</v>
      </c>
      <c r="E164" s="125">
        <v>0.1</v>
      </c>
      <c r="F164" s="125">
        <v>0.1</v>
      </c>
      <c r="G164" s="125">
        <v>0.1</v>
      </c>
      <c r="H164" s="125">
        <v>0.1</v>
      </c>
      <c r="I164" s="320" t="s">
        <v>7</v>
      </c>
      <c r="J164" s="215" t="s">
        <v>714</v>
      </c>
    </row>
    <row r="165" spans="1:10" ht="15" thickBot="1" x14ac:dyDescent="0.35">
      <c r="A165" s="315" t="s">
        <v>692</v>
      </c>
      <c r="B165" s="335"/>
      <c r="C165" s="126">
        <v>0</v>
      </c>
      <c r="D165" s="126">
        <v>0</v>
      </c>
      <c r="E165" s="126">
        <v>0</v>
      </c>
      <c r="F165" s="126">
        <v>0</v>
      </c>
      <c r="G165" s="126">
        <v>0</v>
      </c>
      <c r="H165" s="126">
        <v>0</v>
      </c>
      <c r="I165" s="238" t="s">
        <v>7</v>
      </c>
      <c r="J165" s="336" t="s">
        <v>714</v>
      </c>
    </row>
  </sheetData>
  <sheetProtection algorithmName="SHA-512" hashValue="17QbKHzNb9ZmBq+MsQki0X8URLeNo2DNLSjQacj+FU5Wr6kMRGEW8FwvMV0UxGL+HP/X4bK45xthvOVUyRUaNw==" saltValue="ml9cpFtK0NHizosvxmZD5g==" spinCount="100000" sheet="1" objects="1" scenarios="1" selectLockedCells="1" selectUnlockedCells="1"/>
  <mergeCells count="18">
    <mergeCell ref="C51:D51"/>
    <mergeCell ref="E51:F51"/>
    <mergeCell ref="G51:H51"/>
    <mergeCell ref="C133:D133"/>
    <mergeCell ref="E133:F133"/>
    <mergeCell ref="G133:H133"/>
    <mergeCell ref="C73:D73"/>
    <mergeCell ref="E73:F73"/>
    <mergeCell ref="G73:H73"/>
    <mergeCell ref="C105:D105"/>
    <mergeCell ref="E105:F105"/>
    <mergeCell ref="G105:H105"/>
    <mergeCell ref="C1:D1"/>
    <mergeCell ref="E1:F1"/>
    <mergeCell ref="G1:H1"/>
    <mergeCell ref="C22:D22"/>
    <mergeCell ref="E22:F22"/>
    <mergeCell ref="G22:H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9"/>
  <sheetViews>
    <sheetView zoomScale="80" zoomScaleNormal="80" workbookViewId="0">
      <selection activeCell="D337" sqref="D337"/>
    </sheetView>
  </sheetViews>
  <sheetFormatPr defaultRowHeight="14.4" x14ac:dyDescent="0.3"/>
  <cols>
    <col min="1" max="1" width="111" customWidth="1"/>
    <col min="2" max="8" width="14.44140625" style="171" customWidth="1"/>
    <col min="9" max="9" width="11.33203125" style="171" customWidth="1"/>
    <col min="10" max="10" width="235.5546875" style="171" bestFit="1" customWidth="1"/>
  </cols>
  <sheetData>
    <row r="1" spans="1:10" ht="15" thickBot="1" x14ac:dyDescent="0.35">
      <c r="A1" s="79" t="s">
        <v>278</v>
      </c>
      <c r="B1" s="21" t="s">
        <v>0</v>
      </c>
      <c r="C1" s="444" t="s">
        <v>1</v>
      </c>
      <c r="D1" s="445"/>
      <c r="E1" s="446" t="s">
        <v>153</v>
      </c>
      <c r="F1" s="447"/>
      <c r="G1" s="448" t="s">
        <v>2</v>
      </c>
      <c r="H1" s="448"/>
      <c r="I1" s="98"/>
      <c r="J1" s="81"/>
    </row>
    <row r="2" spans="1:10" ht="15" thickBot="1" x14ac:dyDescent="0.35">
      <c r="A2" s="99"/>
      <c r="B2" s="100">
        <v>2015</v>
      </c>
      <c r="C2" s="101">
        <v>2020</v>
      </c>
      <c r="D2" s="101">
        <v>2030</v>
      </c>
      <c r="E2" s="102">
        <v>2020</v>
      </c>
      <c r="F2" s="102">
        <v>2030</v>
      </c>
      <c r="G2" s="103">
        <v>2020</v>
      </c>
      <c r="H2" s="103">
        <v>2030</v>
      </c>
      <c r="I2" s="104" t="s">
        <v>3</v>
      </c>
      <c r="J2" s="105" t="s">
        <v>4</v>
      </c>
    </row>
    <row r="3" spans="1:10" x14ac:dyDescent="0.3">
      <c r="A3" s="337" t="s">
        <v>279</v>
      </c>
      <c r="B3" s="338"/>
      <c r="C3" s="338">
        <v>103900</v>
      </c>
      <c r="D3" s="338">
        <v>308400</v>
      </c>
      <c r="E3" s="338">
        <v>124680</v>
      </c>
      <c r="F3" s="338">
        <v>370080</v>
      </c>
      <c r="G3" s="338">
        <v>51950</v>
      </c>
      <c r="H3" s="338">
        <v>154200</v>
      </c>
      <c r="I3" s="339" t="s">
        <v>157</v>
      </c>
      <c r="J3" s="214" t="s">
        <v>280</v>
      </c>
    </row>
    <row r="4" spans="1:10" x14ac:dyDescent="0.3">
      <c r="A4" s="340" t="s">
        <v>281</v>
      </c>
      <c r="B4" s="93"/>
      <c r="C4" s="233">
        <v>3.2</v>
      </c>
      <c r="D4" s="233">
        <v>3.2</v>
      </c>
      <c r="E4" s="233">
        <v>3.2</v>
      </c>
      <c r="F4" s="233">
        <v>3.2</v>
      </c>
      <c r="G4" s="233">
        <v>3.2</v>
      </c>
      <c r="H4" s="233">
        <v>3.2</v>
      </c>
      <c r="I4" s="341"/>
      <c r="J4" s="342" t="s">
        <v>282</v>
      </c>
    </row>
    <row r="5" spans="1:10" x14ac:dyDescent="0.3">
      <c r="A5" s="340" t="s">
        <v>769</v>
      </c>
      <c r="B5" s="93"/>
      <c r="C5" s="118">
        <v>671875</v>
      </c>
      <c r="D5" s="118">
        <v>1912500</v>
      </c>
      <c r="E5" s="118">
        <v>806250</v>
      </c>
      <c r="F5" s="118">
        <v>2295000</v>
      </c>
      <c r="G5" s="118">
        <v>335937.5</v>
      </c>
      <c r="H5" s="118">
        <v>956250</v>
      </c>
      <c r="I5" s="341" t="s">
        <v>102</v>
      </c>
      <c r="J5" s="342" t="s">
        <v>190</v>
      </c>
    </row>
    <row r="6" spans="1:10" x14ac:dyDescent="0.3">
      <c r="A6" s="119" t="s">
        <v>770</v>
      </c>
      <c r="B6" s="274"/>
      <c r="C6" s="118">
        <v>2150000</v>
      </c>
      <c r="D6" s="118">
        <v>6120000</v>
      </c>
      <c r="E6" s="118">
        <v>2580000</v>
      </c>
      <c r="F6" s="118">
        <v>7344000</v>
      </c>
      <c r="G6" s="118">
        <v>1075000</v>
      </c>
      <c r="H6" s="118">
        <v>3060000</v>
      </c>
      <c r="I6" s="134" t="s">
        <v>102</v>
      </c>
      <c r="J6" s="215" t="s">
        <v>284</v>
      </c>
    </row>
    <row r="7" spans="1:10" x14ac:dyDescent="0.3">
      <c r="A7" s="119" t="s">
        <v>168</v>
      </c>
      <c r="B7" s="274"/>
      <c r="C7" s="118">
        <v>17367.661212704523</v>
      </c>
      <c r="D7" s="118">
        <v>16997.405966277562</v>
      </c>
      <c r="E7" s="118">
        <v>17367.661212704523</v>
      </c>
      <c r="F7" s="118">
        <v>16997.405966277562</v>
      </c>
      <c r="G7" s="118">
        <v>17367.661212704523</v>
      </c>
      <c r="H7" s="118">
        <v>16997.405966277562</v>
      </c>
      <c r="I7" s="134" t="s">
        <v>285</v>
      </c>
      <c r="J7" s="214" t="s">
        <v>776</v>
      </c>
    </row>
    <row r="8" spans="1:10" x14ac:dyDescent="0.3">
      <c r="A8" s="119" t="s">
        <v>771</v>
      </c>
      <c r="B8" s="274"/>
      <c r="C8" s="118">
        <v>1804500000</v>
      </c>
      <c r="D8" s="118">
        <v>5280469520.1037617</v>
      </c>
      <c r="E8" s="118">
        <v>2165400000</v>
      </c>
      <c r="F8" s="118">
        <v>6336563424.1245136</v>
      </c>
      <c r="G8" s="118">
        <v>902250000</v>
      </c>
      <c r="H8" s="118">
        <v>2640234760.0518808</v>
      </c>
      <c r="I8" s="134" t="s">
        <v>109</v>
      </c>
      <c r="J8" s="215" t="s">
        <v>190</v>
      </c>
    </row>
    <row r="9" spans="1:10" x14ac:dyDescent="0.3">
      <c r="A9" s="119" t="s">
        <v>286</v>
      </c>
      <c r="B9" s="274"/>
      <c r="C9" s="118">
        <v>323155000</v>
      </c>
      <c r="D9" s="118">
        <v>943740000</v>
      </c>
      <c r="E9" s="131">
        <v>387786000</v>
      </c>
      <c r="F9" s="131">
        <v>1132488000</v>
      </c>
      <c r="G9" s="131">
        <v>161577500</v>
      </c>
      <c r="H9" s="131">
        <v>471870000</v>
      </c>
      <c r="I9" s="134" t="s">
        <v>109</v>
      </c>
      <c r="J9" s="215" t="s">
        <v>284</v>
      </c>
    </row>
    <row r="10" spans="1:10" x14ac:dyDescent="0.3">
      <c r="A10" s="119" t="s">
        <v>287</v>
      </c>
      <c r="B10" s="274"/>
      <c r="C10" s="343">
        <v>2.7431421446384038E-2</v>
      </c>
      <c r="D10" s="343">
        <v>2.5181228538725679E-2</v>
      </c>
      <c r="E10" s="343">
        <v>2.7431421446384038E-2</v>
      </c>
      <c r="F10" s="343">
        <v>2.5181228538725679E-2</v>
      </c>
      <c r="G10" s="343">
        <v>2.7431421446384038E-2</v>
      </c>
      <c r="H10" s="343">
        <v>2.5181228538725679E-2</v>
      </c>
      <c r="I10" s="134" t="s">
        <v>7</v>
      </c>
      <c r="J10" s="215" t="s">
        <v>284</v>
      </c>
    </row>
    <row r="11" spans="1:10" x14ac:dyDescent="0.3">
      <c r="A11" s="142" t="s">
        <v>747</v>
      </c>
      <c r="B11" s="312"/>
      <c r="C11" s="312">
        <v>0</v>
      </c>
      <c r="D11" s="312">
        <v>0</v>
      </c>
      <c r="E11" s="312">
        <v>0</v>
      </c>
      <c r="F11" s="312">
        <v>0</v>
      </c>
      <c r="G11" s="312">
        <v>0</v>
      </c>
      <c r="H11" s="312">
        <v>0</v>
      </c>
      <c r="I11" s="139"/>
      <c r="J11" s="318" t="s">
        <v>171</v>
      </c>
    </row>
    <row r="12" spans="1:10" x14ac:dyDescent="0.3">
      <c r="A12" s="119" t="s">
        <v>170</v>
      </c>
      <c r="B12" s="274"/>
      <c r="C12" s="130">
        <v>0.33</v>
      </c>
      <c r="D12" s="130">
        <v>0.33</v>
      </c>
      <c r="E12" s="130">
        <v>0.33</v>
      </c>
      <c r="F12" s="130">
        <v>0.33</v>
      </c>
      <c r="G12" s="130">
        <v>0.33</v>
      </c>
      <c r="H12" s="130">
        <v>0.33</v>
      </c>
      <c r="I12" s="134" t="s">
        <v>7</v>
      </c>
      <c r="J12" s="215" t="s">
        <v>282</v>
      </c>
    </row>
    <row r="13" spans="1:10" x14ac:dyDescent="0.3">
      <c r="A13" s="119" t="s">
        <v>117</v>
      </c>
      <c r="B13" s="274"/>
      <c r="C13" s="130">
        <v>0.66500000000000004</v>
      </c>
      <c r="D13" s="130">
        <v>0.66500000000000004</v>
      </c>
      <c r="E13" s="130">
        <v>0.66500000000000004</v>
      </c>
      <c r="F13" s="130">
        <v>0.66500000000000004</v>
      </c>
      <c r="G13" s="130">
        <v>0.66500000000000004</v>
      </c>
      <c r="H13" s="130">
        <v>0.66500000000000004</v>
      </c>
      <c r="I13" s="134" t="s">
        <v>7</v>
      </c>
      <c r="J13" s="215" t="s">
        <v>282</v>
      </c>
    </row>
    <row r="14" spans="1:10" x14ac:dyDescent="0.3">
      <c r="A14" s="119" t="s">
        <v>288</v>
      </c>
      <c r="B14" s="274"/>
      <c r="C14" s="118">
        <v>20</v>
      </c>
      <c r="D14" s="133">
        <v>20</v>
      </c>
      <c r="E14" s="118">
        <v>20</v>
      </c>
      <c r="F14" s="133">
        <v>20</v>
      </c>
      <c r="G14" s="118">
        <v>20</v>
      </c>
      <c r="H14" s="133">
        <v>20</v>
      </c>
      <c r="I14" s="134" t="s">
        <v>173</v>
      </c>
      <c r="J14" s="215" t="s">
        <v>282</v>
      </c>
    </row>
    <row r="15" spans="1:10" x14ac:dyDescent="0.3">
      <c r="A15" s="119" t="s">
        <v>194</v>
      </c>
      <c r="B15" s="274"/>
      <c r="C15" s="118">
        <v>128.51299326275264</v>
      </c>
      <c r="D15" s="133">
        <v>127.56160830090791</v>
      </c>
      <c r="E15" s="118">
        <v>128.51299326275264</v>
      </c>
      <c r="F15" s="133">
        <v>127.56160830090791</v>
      </c>
      <c r="G15" s="118">
        <v>128.51299326275264</v>
      </c>
      <c r="H15" s="133">
        <v>127.56160830090791</v>
      </c>
      <c r="I15" s="134" t="s">
        <v>195</v>
      </c>
      <c r="J15" s="214" t="s">
        <v>289</v>
      </c>
    </row>
    <row r="16" spans="1:10" x14ac:dyDescent="0.3">
      <c r="A16" s="313" t="s">
        <v>772</v>
      </c>
      <c r="B16" s="334"/>
      <c r="C16" s="344">
        <v>152</v>
      </c>
      <c r="D16" s="344">
        <v>152</v>
      </c>
      <c r="E16" s="344">
        <v>152</v>
      </c>
      <c r="F16" s="344">
        <v>152</v>
      </c>
      <c r="G16" s="344">
        <v>152</v>
      </c>
      <c r="H16" s="344">
        <v>152</v>
      </c>
      <c r="I16" s="320" t="s">
        <v>195</v>
      </c>
      <c r="J16" s="215" t="s">
        <v>773</v>
      </c>
    </row>
    <row r="17" spans="1:10" x14ac:dyDescent="0.3">
      <c r="A17" s="313" t="s">
        <v>774</v>
      </c>
      <c r="B17" s="334"/>
      <c r="C17" s="125">
        <v>1</v>
      </c>
      <c r="D17" s="125">
        <v>1</v>
      </c>
      <c r="E17" s="125">
        <v>1</v>
      </c>
      <c r="F17" s="125">
        <v>1</v>
      </c>
      <c r="G17" s="125">
        <v>1</v>
      </c>
      <c r="H17" s="125">
        <v>1</v>
      </c>
      <c r="I17" s="320" t="s">
        <v>7</v>
      </c>
      <c r="J17" s="327" t="s">
        <v>171</v>
      </c>
    </row>
    <row r="18" spans="1:10" x14ac:dyDescent="0.3">
      <c r="A18" s="313" t="s">
        <v>775</v>
      </c>
      <c r="B18" s="334"/>
      <c r="C18" s="125">
        <v>0.5</v>
      </c>
      <c r="D18" s="125">
        <v>0.5</v>
      </c>
      <c r="E18" s="125">
        <v>0.5</v>
      </c>
      <c r="F18" s="125">
        <v>0.5</v>
      </c>
      <c r="G18" s="125">
        <v>0.5</v>
      </c>
      <c r="H18" s="125">
        <v>0.5</v>
      </c>
      <c r="I18" s="320"/>
      <c r="J18" s="327" t="s">
        <v>171</v>
      </c>
    </row>
    <row r="19" spans="1:10" x14ac:dyDescent="0.3">
      <c r="A19" s="313" t="s">
        <v>176</v>
      </c>
      <c r="B19" s="334"/>
      <c r="C19" s="125">
        <v>0.4</v>
      </c>
      <c r="D19" s="125">
        <v>0.4</v>
      </c>
      <c r="E19" s="125">
        <v>0.4</v>
      </c>
      <c r="F19" s="125">
        <v>0.4</v>
      </c>
      <c r="G19" s="125">
        <v>0.4</v>
      </c>
      <c r="H19" s="125">
        <v>0.4</v>
      </c>
      <c r="I19" s="320" t="s">
        <v>7</v>
      </c>
      <c r="J19" s="327" t="s">
        <v>282</v>
      </c>
    </row>
    <row r="20" spans="1:10" x14ac:dyDescent="0.3">
      <c r="A20" s="313" t="s">
        <v>290</v>
      </c>
      <c r="B20" s="334"/>
      <c r="C20" s="125">
        <v>1.2558139534883718E-2</v>
      </c>
      <c r="D20" s="125">
        <v>1.6666666666666666E-2</v>
      </c>
      <c r="E20" s="125">
        <v>1.2558139534883718E-2</v>
      </c>
      <c r="F20" s="125">
        <v>1.6666666666666666E-2</v>
      </c>
      <c r="G20" s="125">
        <v>1.2558139534883718E-2</v>
      </c>
      <c r="H20" s="125">
        <v>1.6666666666666666E-2</v>
      </c>
      <c r="I20" s="320" t="s">
        <v>7</v>
      </c>
      <c r="J20" s="327" t="s">
        <v>777</v>
      </c>
    </row>
    <row r="21" spans="1:10" x14ac:dyDescent="0.3">
      <c r="A21" s="313" t="s">
        <v>291</v>
      </c>
      <c r="B21" s="334"/>
      <c r="C21" s="125">
        <v>0.58186046511627909</v>
      </c>
      <c r="D21" s="125">
        <v>0.58235294117647052</v>
      </c>
      <c r="E21" s="125">
        <v>0.58186046511627909</v>
      </c>
      <c r="F21" s="125">
        <v>0.58235294117647052</v>
      </c>
      <c r="G21" s="125">
        <v>0.58186046511627909</v>
      </c>
      <c r="H21" s="125">
        <v>0.58235294117647052</v>
      </c>
      <c r="I21" s="320" t="s">
        <v>7</v>
      </c>
      <c r="J21" s="327" t="s">
        <v>777</v>
      </c>
    </row>
    <row r="22" spans="1:10" x14ac:dyDescent="0.3">
      <c r="A22" s="313" t="s">
        <v>292</v>
      </c>
      <c r="B22" s="334"/>
      <c r="C22" s="125">
        <v>6.1860465116279073E-2</v>
      </c>
      <c r="D22" s="125">
        <v>5.3921568627450983E-2</v>
      </c>
      <c r="E22" s="125">
        <v>6.1860465116279073E-2</v>
      </c>
      <c r="F22" s="125">
        <v>5.3921568627450983E-2</v>
      </c>
      <c r="G22" s="125">
        <v>6.1860465116279073E-2</v>
      </c>
      <c r="H22" s="125">
        <v>5.3921568627450983E-2</v>
      </c>
      <c r="I22" s="320" t="s">
        <v>7</v>
      </c>
      <c r="J22" s="327" t="s">
        <v>777</v>
      </c>
    </row>
    <row r="23" spans="1:10" x14ac:dyDescent="0.3">
      <c r="A23" s="313" t="s">
        <v>293</v>
      </c>
      <c r="B23" s="334"/>
      <c r="C23" s="125">
        <v>5.9069767441860467E-2</v>
      </c>
      <c r="D23" s="125">
        <v>5.6862745098039215E-2</v>
      </c>
      <c r="E23" s="125">
        <v>5.9069767441860467E-2</v>
      </c>
      <c r="F23" s="125">
        <v>5.6862745098039215E-2</v>
      </c>
      <c r="G23" s="125">
        <v>5.9069767441860467E-2</v>
      </c>
      <c r="H23" s="125">
        <v>5.6862745098039215E-2</v>
      </c>
      <c r="I23" s="320" t="s">
        <v>7</v>
      </c>
      <c r="J23" s="327" t="s">
        <v>777</v>
      </c>
    </row>
    <row r="24" spans="1:10" x14ac:dyDescent="0.3">
      <c r="A24" s="313" t="s">
        <v>294</v>
      </c>
      <c r="B24" s="334"/>
      <c r="C24" s="125">
        <v>0.05</v>
      </c>
      <c r="D24" s="125">
        <v>5.8823529411764705E-2</v>
      </c>
      <c r="E24" s="125">
        <v>0.05</v>
      </c>
      <c r="F24" s="125">
        <v>5.8823529411764705E-2</v>
      </c>
      <c r="G24" s="125">
        <v>0.05</v>
      </c>
      <c r="H24" s="125">
        <v>5.8823529411764705E-2</v>
      </c>
      <c r="I24" s="320" t="s">
        <v>7</v>
      </c>
      <c r="J24" s="327" t="s">
        <v>777</v>
      </c>
    </row>
    <row r="25" spans="1:10" ht="15" thickBot="1" x14ac:dyDescent="0.35">
      <c r="A25" s="315" t="s">
        <v>295</v>
      </c>
      <c r="B25" s="335"/>
      <c r="C25" s="126">
        <v>0.23465116279069767</v>
      </c>
      <c r="D25" s="126">
        <v>0.23137254901960785</v>
      </c>
      <c r="E25" s="126">
        <v>0.23465116279069767</v>
      </c>
      <c r="F25" s="126">
        <v>0.23137254901960785</v>
      </c>
      <c r="G25" s="126">
        <v>0.23465116279069767</v>
      </c>
      <c r="H25" s="126">
        <v>0.23137254901960785</v>
      </c>
      <c r="I25" s="238" t="s">
        <v>7</v>
      </c>
      <c r="J25" s="336" t="s">
        <v>777</v>
      </c>
    </row>
    <row r="26" spans="1:10" ht="15" thickBot="1" x14ac:dyDescent="0.35"/>
    <row r="27" spans="1:10" ht="15" thickBot="1" x14ac:dyDescent="0.35">
      <c r="A27" s="79" t="s">
        <v>778</v>
      </c>
      <c r="B27" s="21" t="s">
        <v>0</v>
      </c>
      <c r="C27" s="444" t="s">
        <v>1</v>
      </c>
      <c r="D27" s="445"/>
      <c r="E27" s="446" t="s">
        <v>153</v>
      </c>
      <c r="F27" s="447"/>
      <c r="G27" s="448" t="s">
        <v>2</v>
      </c>
      <c r="H27" s="448"/>
      <c r="I27" s="98"/>
      <c r="J27" s="81"/>
    </row>
    <row r="28" spans="1:10" ht="15" thickBot="1" x14ac:dyDescent="0.35">
      <c r="A28" s="129"/>
      <c r="B28" s="100">
        <v>2015</v>
      </c>
      <c r="C28" s="101">
        <v>2020</v>
      </c>
      <c r="D28" s="101">
        <v>2030</v>
      </c>
      <c r="E28" s="102">
        <v>2020</v>
      </c>
      <c r="F28" s="102">
        <v>2030</v>
      </c>
      <c r="G28" s="103">
        <v>2020</v>
      </c>
      <c r="H28" s="103">
        <v>2030</v>
      </c>
      <c r="I28" s="104" t="s">
        <v>3</v>
      </c>
      <c r="J28" s="105" t="s">
        <v>4</v>
      </c>
    </row>
    <row r="29" spans="1:10" x14ac:dyDescent="0.3">
      <c r="A29" s="340" t="s">
        <v>296</v>
      </c>
      <c r="B29" s="338"/>
      <c r="C29" s="118">
        <v>220000</v>
      </c>
      <c r="D29" s="118">
        <v>350000</v>
      </c>
      <c r="E29" s="118">
        <v>264000</v>
      </c>
      <c r="F29" s="118">
        <v>420000</v>
      </c>
      <c r="G29" s="118">
        <v>110000</v>
      </c>
      <c r="H29" s="118">
        <v>175000</v>
      </c>
      <c r="I29" s="341" t="s">
        <v>157</v>
      </c>
      <c r="J29" s="214" t="s">
        <v>280</v>
      </c>
    </row>
    <row r="30" spans="1:10" x14ac:dyDescent="0.3">
      <c r="A30" s="340" t="s">
        <v>281</v>
      </c>
      <c r="B30" s="93"/>
      <c r="C30" s="233">
        <v>3</v>
      </c>
      <c r="D30" s="233">
        <v>3</v>
      </c>
      <c r="E30" s="233">
        <v>3</v>
      </c>
      <c r="F30" s="233">
        <v>3</v>
      </c>
      <c r="G30" s="233">
        <v>3</v>
      </c>
      <c r="H30" s="233">
        <v>3</v>
      </c>
      <c r="I30" s="341"/>
      <c r="J30" s="342" t="s">
        <v>282</v>
      </c>
    </row>
    <row r="31" spans="1:10" x14ac:dyDescent="0.3">
      <c r="A31" s="340" t="s">
        <v>769</v>
      </c>
      <c r="B31" s="93"/>
      <c r="C31" s="118">
        <v>340000</v>
      </c>
      <c r="D31" s="118">
        <v>550000</v>
      </c>
      <c r="E31" s="118">
        <v>408000</v>
      </c>
      <c r="F31" s="118">
        <v>660000</v>
      </c>
      <c r="G31" s="118">
        <v>170000</v>
      </c>
      <c r="H31" s="118">
        <v>275000</v>
      </c>
      <c r="I31" s="341" t="s">
        <v>102</v>
      </c>
      <c r="J31" s="215" t="s">
        <v>190</v>
      </c>
    </row>
    <row r="32" spans="1:10" x14ac:dyDescent="0.3">
      <c r="A32" s="119" t="s">
        <v>770</v>
      </c>
      <c r="B32" s="274"/>
      <c r="C32" s="118">
        <v>1020000</v>
      </c>
      <c r="D32" s="133">
        <v>1650000</v>
      </c>
      <c r="E32" s="118">
        <v>1224000</v>
      </c>
      <c r="F32" s="118">
        <v>1980000</v>
      </c>
      <c r="G32" s="118">
        <v>510000</v>
      </c>
      <c r="H32" s="118">
        <v>825000</v>
      </c>
      <c r="I32" s="134" t="s">
        <v>102</v>
      </c>
      <c r="J32" s="215" t="s">
        <v>284</v>
      </c>
    </row>
    <row r="33" spans="1:10" x14ac:dyDescent="0.3">
      <c r="A33" s="119" t="s">
        <v>168</v>
      </c>
      <c r="B33" s="274"/>
      <c r="C33" s="118">
        <v>1600</v>
      </c>
      <c r="D33" s="118">
        <v>1600</v>
      </c>
      <c r="E33" s="118">
        <v>1600</v>
      </c>
      <c r="F33" s="118">
        <v>1600</v>
      </c>
      <c r="G33" s="118">
        <v>1600</v>
      </c>
      <c r="H33" s="118">
        <v>1600</v>
      </c>
      <c r="I33" s="134" t="s">
        <v>285</v>
      </c>
      <c r="J33" s="215" t="s">
        <v>282</v>
      </c>
    </row>
    <row r="34" spans="1:10" x14ac:dyDescent="0.3">
      <c r="A34" s="119" t="s">
        <v>771</v>
      </c>
      <c r="B34" s="274"/>
      <c r="C34" s="118">
        <v>352000000</v>
      </c>
      <c r="D34" s="118">
        <v>560000000</v>
      </c>
      <c r="E34" s="118">
        <v>422400000</v>
      </c>
      <c r="F34" s="118">
        <v>672000000</v>
      </c>
      <c r="G34" s="118">
        <v>176000000</v>
      </c>
      <c r="H34" s="118">
        <v>280000000</v>
      </c>
      <c r="I34" s="134" t="s">
        <v>109</v>
      </c>
      <c r="J34" s="215" t="s">
        <v>190</v>
      </c>
    </row>
    <row r="35" spans="1:10" x14ac:dyDescent="0.3">
      <c r="A35" s="119" t="s">
        <v>286</v>
      </c>
      <c r="B35" s="274"/>
      <c r="C35" s="118">
        <v>46745600</v>
      </c>
      <c r="D35" s="118">
        <v>74368000.000000015</v>
      </c>
      <c r="E35" s="131">
        <v>56094720</v>
      </c>
      <c r="F35" s="131">
        <v>89241600.000000015</v>
      </c>
      <c r="G35" s="131">
        <v>23372800</v>
      </c>
      <c r="H35" s="131">
        <v>37184000.000000007</v>
      </c>
      <c r="I35" s="134" t="s">
        <v>109</v>
      </c>
      <c r="J35" s="215" t="s">
        <v>284</v>
      </c>
    </row>
    <row r="36" spans="1:10" x14ac:dyDescent="0.3">
      <c r="A36" s="119" t="s">
        <v>287</v>
      </c>
      <c r="B36" s="274"/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4" t="s">
        <v>7</v>
      </c>
      <c r="J36" s="215" t="s">
        <v>284</v>
      </c>
    </row>
    <row r="37" spans="1:10" x14ac:dyDescent="0.3">
      <c r="A37" s="142" t="s">
        <v>747</v>
      </c>
      <c r="B37" s="312"/>
      <c r="C37" s="312">
        <v>0</v>
      </c>
      <c r="D37" s="312">
        <v>0</v>
      </c>
      <c r="E37" s="312">
        <v>0</v>
      </c>
      <c r="F37" s="312">
        <v>0</v>
      </c>
      <c r="G37" s="312">
        <v>0</v>
      </c>
      <c r="H37" s="312">
        <v>0</v>
      </c>
      <c r="I37" s="139"/>
      <c r="J37" s="318" t="s">
        <v>171</v>
      </c>
    </row>
    <row r="38" spans="1:10" x14ac:dyDescent="0.3">
      <c r="A38" s="119" t="s">
        <v>170</v>
      </c>
      <c r="B38" s="274"/>
      <c r="C38" s="130">
        <v>0.4</v>
      </c>
      <c r="D38" s="130">
        <v>0.4</v>
      </c>
      <c r="E38" s="130">
        <v>0.4</v>
      </c>
      <c r="F38" s="130">
        <v>0.4</v>
      </c>
      <c r="G38" s="130">
        <v>0.4</v>
      </c>
      <c r="H38" s="130">
        <v>0.4</v>
      </c>
      <c r="I38" s="134" t="s">
        <v>7</v>
      </c>
      <c r="J38" s="215" t="s">
        <v>282</v>
      </c>
    </row>
    <row r="39" spans="1:10" x14ac:dyDescent="0.3">
      <c r="A39" s="119" t="s">
        <v>117</v>
      </c>
      <c r="B39" s="274"/>
      <c r="C39" s="130">
        <v>0.58000000000000007</v>
      </c>
      <c r="D39" s="130">
        <v>0.58000000000000007</v>
      </c>
      <c r="E39" s="130">
        <v>0.58000000000000007</v>
      </c>
      <c r="F39" s="130">
        <v>0.58000000000000007</v>
      </c>
      <c r="G39" s="130">
        <v>0.58000000000000007</v>
      </c>
      <c r="H39" s="130">
        <v>0.58000000000000007</v>
      </c>
      <c r="I39" s="134" t="s">
        <v>7</v>
      </c>
      <c r="J39" s="215" t="s">
        <v>282</v>
      </c>
    </row>
    <row r="40" spans="1:10" x14ac:dyDescent="0.3">
      <c r="A40" s="119" t="s">
        <v>288</v>
      </c>
      <c r="B40" s="274"/>
      <c r="C40" s="118">
        <v>10</v>
      </c>
      <c r="D40" s="133">
        <v>10</v>
      </c>
      <c r="E40" s="118">
        <v>10</v>
      </c>
      <c r="F40" s="133">
        <v>10</v>
      </c>
      <c r="G40" s="118">
        <v>10</v>
      </c>
      <c r="H40" s="133">
        <v>10</v>
      </c>
      <c r="I40" s="134" t="s">
        <v>173</v>
      </c>
      <c r="J40" s="215" t="s">
        <v>282</v>
      </c>
    </row>
    <row r="41" spans="1:10" x14ac:dyDescent="0.3">
      <c r="A41" s="119" t="s">
        <v>194</v>
      </c>
      <c r="B41" s="274"/>
      <c r="C41" s="118">
        <v>63</v>
      </c>
      <c r="D41" s="118">
        <v>63</v>
      </c>
      <c r="E41" s="118">
        <v>63</v>
      </c>
      <c r="F41" s="118">
        <v>63</v>
      </c>
      <c r="G41" s="118">
        <v>63</v>
      </c>
      <c r="H41" s="118">
        <v>63</v>
      </c>
      <c r="I41" s="134" t="s">
        <v>195</v>
      </c>
      <c r="J41" s="215" t="s">
        <v>171</v>
      </c>
    </row>
    <row r="42" spans="1:10" x14ac:dyDescent="0.3">
      <c r="A42" s="313" t="s">
        <v>772</v>
      </c>
      <c r="B42" s="334"/>
      <c r="C42" s="344">
        <v>152</v>
      </c>
      <c r="D42" s="344">
        <v>152</v>
      </c>
      <c r="E42" s="344">
        <v>152</v>
      </c>
      <c r="F42" s="344">
        <v>152</v>
      </c>
      <c r="G42" s="344">
        <v>152</v>
      </c>
      <c r="H42" s="344">
        <v>152</v>
      </c>
      <c r="I42" s="344" t="s">
        <v>195</v>
      </c>
      <c r="J42" s="215" t="s">
        <v>773</v>
      </c>
    </row>
    <row r="43" spans="1:10" x14ac:dyDescent="0.3">
      <c r="A43" s="313" t="s">
        <v>774</v>
      </c>
      <c r="B43" s="334"/>
      <c r="C43" s="125">
        <v>1</v>
      </c>
      <c r="D43" s="125">
        <v>1</v>
      </c>
      <c r="E43" s="125">
        <v>1</v>
      </c>
      <c r="F43" s="125">
        <v>1</v>
      </c>
      <c r="G43" s="125">
        <v>1</v>
      </c>
      <c r="H43" s="125">
        <v>1</v>
      </c>
      <c r="I43" s="320" t="s">
        <v>7</v>
      </c>
      <c r="J43" s="327" t="s">
        <v>171</v>
      </c>
    </row>
    <row r="44" spans="1:10" x14ac:dyDescent="0.3">
      <c r="A44" s="313" t="s">
        <v>775</v>
      </c>
      <c r="B44" s="334"/>
      <c r="C44" s="125">
        <v>0.3</v>
      </c>
      <c r="D44" s="125">
        <v>0.3</v>
      </c>
      <c r="E44" s="125">
        <v>0.3</v>
      </c>
      <c r="F44" s="125">
        <v>0.3</v>
      </c>
      <c r="G44" s="125">
        <v>0.3</v>
      </c>
      <c r="H44" s="125">
        <v>0.3</v>
      </c>
      <c r="I44" s="320"/>
      <c r="J44" s="327" t="s">
        <v>171</v>
      </c>
    </row>
    <row r="45" spans="1:10" x14ac:dyDescent="0.3">
      <c r="A45" s="313" t="s">
        <v>176</v>
      </c>
      <c r="B45" s="334"/>
      <c r="C45" s="125">
        <v>0.4</v>
      </c>
      <c r="D45" s="125">
        <v>0.4</v>
      </c>
      <c r="E45" s="125">
        <v>0.4</v>
      </c>
      <c r="F45" s="125">
        <v>0.4</v>
      </c>
      <c r="G45" s="125">
        <v>0.4</v>
      </c>
      <c r="H45" s="125">
        <v>0.4</v>
      </c>
      <c r="I45" s="320" t="s">
        <v>7</v>
      </c>
      <c r="J45" s="215" t="s">
        <v>282</v>
      </c>
    </row>
    <row r="46" spans="1:10" x14ac:dyDescent="0.3">
      <c r="A46" s="313" t="s">
        <v>290</v>
      </c>
      <c r="B46" s="334"/>
      <c r="C46" s="125">
        <v>0</v>
      </c>
      <c r="D46" s="125">
        <v>0</v>
      </c>
      <c r="E46" s="125">
        <v>0</v>
      </c>
      <c r="F46" s="125">
        <v>0</v>
      </c>
      <c r="G46" s="125">
        <v>0</v>
      </c>
      <c r="H46" s="125">
        <v>0</v>
      </c>
      <c r="I46" s="320" t="s">
        <v>7</v>
      </c>
      <c r="J46" s="215" t="s">
        <v>777</v>
      </c>
    </row>
    <row r="47" spans="1:10" x14ac:dyDescent="0.3">
      <c r="A47" s="313" t="s">
        <v>291</v>
      </c>
      <c r="B47" s="334"/>
      <c r="C47" s="125">
        <v>6.1764705882352944E-2</v>
      </c>
      <c r="D47" s="125">
        <v>6.8181818181818177E-2</v>
      </c>
      <c r="E47" s="125">
        <v>6.1764705882352944E-2</v>
      </c>
      <c r="F47" s="125">
        <v>6.8181818181818177E-2</v>
      </c>
      <c r="G47" s="125">
        <v>6.1764705882352944E-2</v>
      </c>
      <c r="H47" s="125">
        <v>6.8181818181818177E-2</v>
      </c>
      <c r="I47" s="320" t="s">
        <v>7</v>
      </c>
      <c r="J47" s="215" t="s">
        <v>777</v>
      </c>
    </row>
    <row r="48" spans="1:10" x14ac:dyDescent="0.3">
      <c r="A48" s="313" t="s">
        <v>292</v>
      </c>
      <c r="B48" s="334"/>
      <c r="C48" s="125">
        <v>0.05</v>
      </c>
      <c r="D48" s="125">
        <v>4.9999999999999996E-2</v>
      </c>
      <c r="E48" s="125">
        <v>0.05</v>
      </c>
      <c r="F48" s="125">
        <v>4.9999999999999996E-2</v>
      </c>
      <c r="G48" s="125">
        <v>0.05</v>
      </c>
      <c r="H48" s="125">
        <v>4.9999999999999996E-2</v>
      </c>
      <c r="I48" s="320" t="s">
        <v>7</v>
      </c>
      <c r="J48" s="215" t="s">
        <v>777</v>
      </c>
    </row>
    <row r="49" spans="1:10" x14ac:dyDescent="0.3">
      <c r="A49" s="313" t="s">
        <v>293</v>
      </c>
      <c r="B49" s="334"/>
      <c r="C49" s="125">
        <v>0.13235294117647059</v>
      </c>
      <c r="D49" s="125">
        <v>0.12272727272727273</v>
      </c>
      <c r="E49" s="125">
        <v>0.13235294117647059</v>
      </c>
      <c r="F49" s="125">
        <v>0.12272727272727273</v>
      </c>
      <c r="G49" s="125">
        <v>0.13235294117647059</v>
      </c>
      <c r="H49" s="125">
        <v>0.12272727272727273</v>
      </c>
      <c r="I49" s="320" t="s">
        <v>7</v>
      </c>
      <c r="J49" s="215" t="s">
        <v>777</v>
      </c>
    </row>
    <row r="50" spans="1:10" x14ac:dyDescent="0.3">
      <c r="A50" s="313" t="s">
        <v>294</v>
      </c>
      <c r="B50" s="334"/>
      <c r="C50" s="125">
        <v>0.70588235294117641</v>
      </c>
      <c r="D50" s="125">
        <v>0.70909090909090911</v>
      </c>
      <c r="E50" s="125">
        <v>0.70588235294117641</v>
      </c>
      <c r="F50" s="125">
        <v>0.70909090909090911</v>
      </c>
      <c r="G50" s="125">
        <v>0.70588235294117641</v>
      </c>
      <c r="H50" s="125">
        <v>0.70909090909090911</v>
      </c>
      <c r="I50" s="320" t="s">
        <v>7</v>
      </c>
      <c r="J50" s="215" t="s">
        <v>777</v>
      </c>
    </row>
    <row r="51" spans="1:10" ht="15" thickBot="1" x14ac:dyDescent="0.35">
      <c r="A51" s="315" t="s">
        <v>295</v>
      </c>
      <c r="B51" s="335"/>
      <c r="C51" s="126">
        <v>0.05</v>
      </c>
      <c r="D51" s="126">
        <v>4.9999999999999996E-2</v>
      </c>
      <c r="E51" s="126">
        <v>0.05</v>
      </c>
      <c r="F51" s="126">
        <v>4.9999999999999996E-2</v>
      </c>
      <c r="G51" s="126">
        <v>0.05</v>
      </c>
      <c r="H51" s="126">
        <v>4.9999999999999996E-2</v>
      </c>
      <c r="I51" s="238" t="s">
        <v>7</v>
      </c>
      <c r="J51" s="336" t="s">
        <v>777</v>
      </c>
    </row>
    <row r="52" spans="1:10" ht="15" thickBot="1" x14ac:dyDescent="0.35"/>
    <row r="53" spans="1:10" ht="15" thickBot="1" x14ac:dyDescent="0.35">
      <c r="A53" s="79" t="s">
        <v>779</v>
      </c>
      <c r="B53" s="21" t="s">
        <v>0</v>
      </c>
      <c r="C53" s="444" t="s">
        <v>1</v>
      </c>
      <c r="D53" s="445"/>
      <c r="E53" s="446" t="s">
        <v>153</v>
      </c>
      <c r="F53" s="447"/>
      <c r="G53" s="448" t="s">
        <v>2</v>
      </c>
      <c r="H53" s="448"/>
      <c r="I53" s="98"/>
      <c r="J53" s="81"/>
    </row>
    <row r="54" spans="1:10" ht="15" thickBot="1" x14ac:dyDescent="0.35">
      <c r="A54" s="129"/>
      <c r="B54" s="100">
        <v>2015</v>
      </c>
      <c r="C54" s="101">
        <v>2020</v>
      </c>
      <c r="D54" s="101">
        <v>2030</v>
      </c>
      <c r="E54" s="102">
        <v>2020</v>
      </c>
      <c r="F54" s="102">
        <v>2030</v>
      </c>
      <c r="G54" s="103">
        <v>2020</v>
      </c>
      <c r="H54" s="103">
        <v>2030</v>
      </c>
      <c r="I54" s="104" t="s">
        <v>3</v>
      </c>
      <c r="J54" s="105" t="s">
        <v>4</v>
      </c>
    </row>
    <row r="55" spans="1:10" x14ac:dyDescent="0.3">
      <c r="A55" s="340" t="s">
        <v>296</v>
      </c>
      <c r="B55" s="338"/>
      <c r="C55" s="118">
        <v>17200</v>
      </c>
      <c r="D55" s="118">
        <v>79000</v>
      </c>
      <c r="E55" s="118">
        <v>20640</v>
      </c>
      <c r="F55" s="118">
        <v>94800</v>
      </c>
      <c r="G55" s="118">
        <v>8600</v>
      </c>
      <c r="H55" s="118">
        <v>39500</v>
      </c>
      <c r="I55" s="341" t="s">
        <v>157</v>
      </c>
      <c r="J55" s="214" t="s">
        <v>280</v>
      </c>
    </row>
    <row r="56" spans="1:10" x14ac:dyDescent="0.3">
      <c r="A56" s="340" t="s">
        <v>281</v>
      </c>
      <c r="B56" s="93"/>
      <c r="C56" s="233">
        <v>3</v>
      </c>
      <c r="D56" s="233">
        <v>3</v>
      </c>
      <c r="E56" s="233">
        <v>3</v>
      </c>
      <c r="F56" s="233">
        <v>3</v>
      </c>
      <c r="G56" s="233">
        <v>3</v>
      </c>
      <c r="H56" s="233">
        <v>3</v>
      </c>
      <c r="I56" s="341"/>
      <c r="J56" s="342" t="s">
        <v>282</v>
      </c>
    </row>
    <row r="57" spans="1:10" x14ac:dyDescent="0.3">
      <c r="A57" s="340" t="s">
        <v>769</v>
      </c>
      <c r="B57" s="274"/>
      <c r="C57" s="118">
        <v>98000</v>
      </c>
      <c r="D57" s="118">
        <v>440000</v>
      </c>
      <c r="E57" s="118">
        <v>117600</v>
      </c>
      <c r="F57" s="118">
        <v>528000</v>
      </c>
      <c r="G57" s="118">
        <v>49000</v>
      </c>
      <c r="H57" s="118">
        <v>220000</v>
      </c>
      <c r="I57" s="341" t="s">
        <v>102</v>
      </c>
      <c r="J57" s="215" t="s">
        <v>190</v>
      </c>
    </row>
    <row r="58" spans="1:10" x14ac:dyDescent="0.3">
      <c r="A58" s="119" t="s">
        <v>770</v>
      </c>
      <c r="B58" s="274"/>
      <c r="C58" s="118">
        <v>294000</v>
      </c>
      <c r="D58" s="133">
        <v>1320000</v>
      </c>
      <c r="E58" s="118">
        <v>352800</v>
      </c>
      <c r="F58" s="118">
        <v>1584000</v>
      </c>
      <c r="G58" s="118">
        <v>147000</v>
      </c>
      <c r="H58" s="118">
        <v>660000</v>
      </c>
      <c r="I58" s="134" t="s">
        <v>102</v>
      </c>
      <c r="J58" s="215" t="s">
        <v>284</v>
      </c>
    </row>
    <row r="59" spans="1:10" x14ac:dyDescent="0.3">
      <c r="A59" s="119" t="s">
        <v>168</v>
      </c>
      <c r="B59" s="274"/>
      <c r="C59" s="118">
        <v>8430.2325581395344</v>
      </c>
      <c r="D59" s="118">
        <v>8348.1012658227846</v>
      </c>
      <c r="E59" s="118">
        <v>8430.2325581395344</v>
      </c>
      <c r="F59" s="118">
        <v>8348.1012658227846</v>
      </c>
      <c r="G59" s="118">
        <v>8430.2325581395344</v>
      </c>
      <c r="H59" s="118">
        <v>8348.1012658227846</v>
      </c>
      <c r="I59" s="134" t="s">
        <v>285</v>
      </c>
      <c r="J59" s="214" t="s">
        <v>776</v>
      </c>
    </row>
    <row r="60" spans="1:10" x14ac:dyDescent="0.3">
      <c r="A60" s="119" t="s">
        <v>771</v>
      </c>
      <c r="B60" s="274"/>
      <c r="C60" s="118">
        <v>145000000</v>
      </c>
      <c r="D60" s="118">
        <v>660912658.22784805</v>
      </c>
      <c r="E60" s="118">
        <v>174000000</v>
      </c>
      <c r="F60" s="118">
        <v>793095189.87341774</v>
      </c>
      <c r="G60" s="118">
        <v>72500000</v>
      </c>
      <c r="H60" s="118">
        <v>330456329.11392403</v>
      </c>
      <c r="I60" s="134" t="s">
        <v>109</v>
      </c>
      <c r="J60" s="215" t="s">
        <v>190</v>
      </c>
    </row>
    <row r="61" spans="1:10" x14ac:dyDescent="0.3">
      <c r="A61" s="119" t="s">
        <v>286</v>
      </c>
      <c r="B61" s="274"/>
      <c r="C61" s="118">
        <v>14931200</v>
      </c>
      <c r="D61" s="118">
        <v>67949200</v>
      </c>
      <c r="E61" s="131">
        <v>17917440</v>
      </c>
      <c r="F61" s="131">
        <v>81539040</v>
      </c>
      <c r="G61" s="131">
        <v>7465600</v>
      </c>
      <c r="H61" s="131">
        <v>33974600</v>
      </c>
      <c r="I61" s="134" t="s">
        <v>109</v>
      </c>
      <c r="J61" s="215" t="s">
        <v>284</v>
      </c>
    </row>
    <row r="62" spans="1:10" x14ac:dyDescent="0.3">
      <c r="A62" s="119" t="s">
        <v>287</v>
      </c>
      <c r="B62" s="274"/>
      <c r="C62" s="130">
        <v>6.8965517241379309E-2</v>
      </c>
      <c r="D62" s="132">
        <v>6.0652009097801364E-2</v>
      </c>
      <c r="E62" s="130">
        <v>6.8965517241379309E-2</v>
      </c>
      <c r="F62" s="132">
        <v>6.0652009097801364E-2</v>
      </c>
      <c r="G62" s="130">
        <v>6.8965517241379309E-2</v>
      </c>
      <c r="H62" s="132">
        <v>6.0652009097801364E-2</v>
      </c>
      <c r="I62" s="134" t="s">
        <v>7</v>
      </c>
      <c r="J62" s="215" t="s">
        <v>284</v>
      </c>
    </row>
    <row r="63" spans="1:10" x14ac:dyDescent="0.3">
      <c r="A63" s="142" t="s">
        <v>747</v>
      </c>
      <c r="B63" s="312"/>
      <c r="C63" s="312">
        <v>0</v>
      </c>
      <c r="D63" s="312">
        <v>0</v>
      </c>
      <c r="E63" s="312">
        <v>0</v>
      </c>
      <c r="F63" s="312">
        <v>0</v>
      </c>
      <c r="G63" s="312">
        <v>0</v>
      </c>
      <c r="H63" s="312">
        <v>0</v>
      </c>
      <c r="I63" s="139"/>
      <c r="J63" s="318" t="s">
        <v>171</v>
      </c>
    </row>
    <row r="64" spans="1:10" x14ac:dyDescent="0.3">
      <c r="A64" s="119" t="s">
        <v>170</v>
      </c>
      <c r="B64" s="274"/>
      <c r="C64" s="130">
        <v>0.4</v>
      </c>
      <c r="D64" s="130">
        <v>0.4</v>
      </c>
      <c r="E64" s="130">
        <v>0.4</v>
      </c>
      <c r="F64" s="130">
        <v>0.4</v>
      </c>
      <c r="G64" s="130">
        <v>0.4</v>
      </c>
      <c r="H64" s="130">
        <v>0.4</v>
      </c>
      <c r="I64" s="134" t="s">
        <v>7</v>
      </c>
      <c r="J64" s="215" t="s">
        <v>282</v>
      </c>
    </row>
    <row r="65" spans="1:10" x14ac:dyDescent="0.3">
      <c r="A65" s="119" t="s">
        <v>117</v>
      </c>
      <c r="B65" s="274"/>
      <c r="C65" s="130">
        <v>0.58000000000000007</v>
      </c>
      <c r="D65" s="130">
        <v>0.58000000000000007</v>
      </c>
      <c r="E65" s="130">
        <v>0.58000000000000007</v>
      </c>
      <c r="F65" s="130">
        <v>0.58000000000000007</v>
      </c>
      <c r="G65" s="130">
        <v>0.58000000000000007</v>
      </c>
      <c r="H65" s="130">
        <v>0.58000000000000007</v>
      </c>
      <c r="I65" s="134" t="s">
        <v>7</v>
      </c>
      <c r="J65" s="215" t="s">
        <v>282</v>
      </c>
    </row>
    <row r="66" spans="1:10" x14ac:dyDescent="0.3">
      <c r="A66" s="119" t="s">
        <v>288</v>
      </c>
      <c r="B66" s="274"/>
      <c r="C66" s="118">
        <v>15</v>
      </c>
      <c r="D66" s="133">
        <v>15</v>
      </c>
      <c r="E66" s="118">
        <v>15</v>
      </c>
      <c r="F66" s="133">
        <v>15</v>
      </c>
      <c r="G66" s="118">
        <v>15</v>
      </c>
      <c r="H66" s="133">
        <v>15</v>
      </c>
      <c r="I66" s="134" t="s">
        <v>173</v>
      </c>
      <c r="J66" s="215" t="s">
        <v>282</v>
      </c>
    </row>
    <row r="67" spans="1:10" x14ac:dyDescent="0.3">
      <c r="A67" s="119" t="s">
        <v>194</v>
      </c>
      <c r="B67" s="274"/>
      <c r="C67" s="118">
        <v>128.77906976744185</v>
      </c>
      <c r="D67" s="133">
        <v>128.00632911392404</v>
      </c>
      <c r="E67" s="118">
        <v>128.77906976744185</v>
      </c>
      <c r="F67" s="133">
        <v>128.00632911392404</v>
      </c>
      <c r="G67" s="118">
        <v>128.77906976744185</v>
      </c>
      <c r="H67" s="133">
        <v>128.00632911392404</v>
      </c>
      <c r="I67" s="134" t="s">
        <v>195</v>
      </c>
      <c r="J67" s="214" t="s">
        <v>289</v>
      </c>
    </row>
    <row r="68" spans="1:10" x14ac:dyDescent="0.3">
      <c r="A68" s="313" t="s">
        <v>772</v>
      </c>
      <c r="B68" s="334"/>
      <c r="C68" s="344">
        <v>152</v>
      </c>
      <c r="D68" s="344">
        <v>152</v>
      </c>
      <c r="E68" s="344">
        <v>152</v>
      </c>
      <c r="F68" s="344">
        <v>152</v>
      </c>
      <c r="G68" s="344">
        <v>152</v>
      </c>
      <c r="H68" s="344">
        <v>152</v>
      </c>
      <c r="I68" s="344" t="s">
        <v>195</v>
      </c>
      <c r="J68" s="215" t="s">
        <v>773</v>
      </c>
    </row>
    <row r="69" spans="1:10" x14ac:dyDescent="0.3">
      <c r="A69" s="313" t="s">
        <v>774</v>
      </c>
      <c r="B69" s="334"/>
      <c r="C69" s="125">
        <v>1</v>
      </c>
      <c r="D69" s="125">
        <v>1</v>
      </c>
      <c r="E69" s="125">
        <v>1</v>
      </c>
      <c r="F69" s="125">
        <v>1</v>
      </c>
      <c r="G69" s="125">
        <v>1</v>
      </c>
      <c r="H69" s="125">
        <v>1</v>
      </c>
      <c r="I69" s="320" t="s">
        <v>7</v>
      </c>
      <c r="J69" s="327" t="s">
        <v>171</v>
      </c>
    </row>
    <row r="70" spans="1:10" x14ac:dyDescent="0.3">
      <c r="A70" s="313" t="s">
        <v>775</v>
      </c>
      <c r="B70" s="334"/>
      <c r="C70" s="125">
        <v>0.3</v>
      </c>
      <c r="D70" s="125">
        <v>0.3</v>
      </c>
      <c r="E70" s="125">
        <v>0.3</v>
      </c>
      <c r="F70" s="125">
        <v>0.3</v>
      </c>
      <c r="G70" s="125">
        <v>0.3</v>
      </c>
      <c r="H70" s="125">
        <v>0.3</v>
      </c>
      <c r="I70" s="320"/>
      <c r="J70" s="327" t="s">
        <v>171</v>
      </c>
    </row>
    <row r="71" spans="1:10" x14ac:dyDescent="0.3">
      <c r="A71" s="313" t="s">
        <v>176</v>
      </c>
      <c r="B71" s="334"/>
      <c r="C71" s="125">
        <v>0.4</v>
      </c>
      <c r="D71" s="125">
        <v>0.4</v>
      </c>
      <c r="E71" s="125">
        <v>0.4</v>
      </c>
      <c r="F71" s="125">
        <v>0.4</v>
      </c>
      <c r="G71" s="125">
        <v>0.4</v>
      </c>
      <c r="H71" s="125">
        <v>0.4</v>
      </c>
      <c r="I71" s="320" t="s">
        <v>7</v>
      </c>
      <c r="J71" s="327" t="s">
        <v>282</v>
      </c>
    </row>
    <row r="72" spans="1:10" x14ac:dyDescent="0.3">
      <c r="A72" s="119" t="s">
        <v>290</v>
      </c>
      <c r="B72" s="274"/>
      <c r="C72" s="130">
        <v>6.3775510204081695E-3</v>
      </c>
      <c r="D72" s="130">
        <v>5.6818181818181872E-3</v>
      </c>
      <c r="E72" s="130">
        <v>6.3775510204081695E-3</v>
      </c>
      <c r="F72" s="130">
        <v>5.6818181818181872E-3</v>
      </c>
      <c r="G72" s="130">
        <v>6.3775510204081695E-3</v>
      </c>
      <c r="H72" s="130">
        <v>5.6818181818181872E-3</v>
      </c>
      <c r="I72" s="134" t="s">
        <v>7</v>
      </c>
      <c r="J72" s="215" t="s">
        <v>777</v>
      </c>
    </row>
    <row r="73" spans="1:10" x14ac:dyDescent="0.3">
      <c r="A73" s="313" t="s">
        <v>291</v>
      </c>
      <c r="B73" s="334"/>
      <c r="C73" s="125">
        <v>0.68239795918367341</v>
      </c>
      <c r="D73" s="125">
        <v>0.68380681818181821</v>
      </c>
      <c r="E73" s="125">
        <v>0.68239795918367341</v>
      </c>
      <c r="F73" s="125">
        <v>0.68380681818181821</v>
      </c>
      <c r="G73" s="125">
        <v>0.68239795918367341</v>
      </c>
      <c r="H73" s="125">
        <v>0.68380681818181821</v>
      </c>
      <c r="I73" s="320" t="s">
        <v>7</v>
      </c>
      <c r="J73" s="215" t="s">
        <v>777</v>
      </c>
    </row>
    <row r="74" spans="1:10" x14ac:dyDescent="0.3">
      <c r="A74" s="313" t="s">
        <v>292</v>
      </c>
      <c r="B74" s="334"/>
      <c r="C74" s="125">
        <v>0.10000000000000002</v>
      </c>
      <c r="D74" s="125">
        <v>9.9999999999999992E-2</v>
      </c>
      <c r="E74" s="125">
        <v>0.10000000000000002</v>
      </c>
      <c r="F74" s="125">
        <v>9.9999999999999992E-2</v>
      </c>
      <c r="G74" s="125">
        <v>0.10000000000000002</v>
      </c>
      <c r="H74" s="125">
        <v>9.9999999999999992E-2</v>
      </c>
      <c r="I74" s="320" t="s">
        <v>7</v>
      </c>
      <c r="J74" s="215" t="s">
        <v>777</v>
      </c>
    </row>
    <row r="75" spans="1:10" x14ac:dyDescent="0.3">
      <c r="A75" s="313" t="s">
        <v>293</v>
      </c>
      <c r="B75" s="334"/>
      <c r="C75" s="125">
        <v>9.6938775510204106E-2</v>
      </c>
      <c r="D75" s="125">
        <v>9.8295454545454547E-2</v>
      </c>
      <c r="E75" s="125">
        <v>9.6938775510204106E-2</v>
      </c>
      <c r="F75" s="125">
        <v>9.8295454545454547E-2</v>
      </c>
      <c r="G75" s="125">
        <v>9.6938775510204106E-2</v>
      </c>
      <c r="H75" s="125">
        <v>9.8295454545454547E-2</v>
      </c>
      <c r="I75" s="320" t="s">
        <v>7</v>
      </c>
      <c r="J75" s="215" t="s">
        <v>777</v>
      </c>
    </row>
    <row r="76" spans="1:10" x14ac:dyDescent="0.3">
      <c r="A76" s="313" t="s">
        <v>294</v>
      </c>
      <c r="B76" s="334"/>
      <c r="C76" s="125">
        <v>0</v>
      </c>
      <c r="D76" s="125">
        <v>0</v>
      </c>
      <c r="E76" s="125">
        <v>0</v>
      </c>
      <c r="F76" s="125">
        <v>0</v>
      </c>
      <c r="G76" s="125">
        <v>0</v>
      </c>
      <c r="H76" s="125">
        <v>0</v>
      </c>
      <c r="I76" s="320" t="s">
        <v>7</v>
      </c>
      <c r="J76" s="215" t="s">
        <v>777</v>
      </c>
    </row>
    <row r="77" spans="1:10" ht="15" thickBot="1" x14ac:dyDescent="0.35">
      <c r="A77" s="315" t="s">
        <v>295</v>
      </c>
      <c r="B77" s="335"/>
      <c r="C77" s="126">
        <v>0.11428571428571431</v>
      </c>
      <c r="D77" s="126">
        <v>0.11221590909090909</v>
      </c>
      <c r="E77" s="126">
        <v>0.11428571428571431</v>
      </c>
      <c r="F77" s="126">
        <v>0.11221590909090909</v>
      </c>
      <c r="G77" s="126">
        <v>0.11428571428571431</v>
      </c>
      <c r="H77" s="126">
        <v>0.11221590909090909</v>
      </c>
      <c r="I77" s="238" t="s">
        <v>7</v>
      </c>
      <c r="J77" s="336" t="s">
        <v>777</v>
      </c>
    </row>
    <row r="78" spans="1:10" ht="15" thickBot="1" x14ac:dyDescent="0.35"/>
    <row r="79" spans="1:10" ht="15" thickBot="1" x14ac:dyDescent="0.35">
      <c r="A79" s="79" t="s">
        <v>297</v>
      </c>
      <c r="B79" s="21" t="s">
        <v>0</v>
      </c>
      <c r="C79" s="444" t="s">
        <v>1</v>
      </c>
      <c r="D79" s="445"/>
      <c r="E79" s="446" t="s">
        <v>153</v>
      </c>
      <c r="F79" s="447"/>
      <c r="G79" s="448" t="s">
        <v>2</v>
      </c>
      <c r="H79" s="448"/>
      <c r="I79" s="98"/>
      <c r="J79" s="81"/>
    </row>
    <row r="80" spans="1:10" ht="15" thickBot="1" x14ac:dyDescent="0.35">
      <c r="A80" s="129"/>
      <c r="B80" s="100">
        <v>2015</v>
      </c>
      <c r="C80" s="101">
        <v>2020</v>
      </c>
      <c r="D80" s="101">
        <v>2030</v>
      </c>
      <c r="E80" s="102">
        <v>2020</v>
      </c>
      <c r="F80" s="102">
        <v>2030</v>
      </c>
      <c r="G80" s="103">
        <v>2020</v>
      </c>
      <c r="H80" s="103">
        <v>2030</v>
      </c>
      <c r="I80" s="104" t="s">
        <v>3</v>
      </c>
      <c r="J80" s="105" t="s">
        <v>4</v>
      </c>
    </row>
    <row r="81" spans="1:10" x14ac:dyDescent="0.3">
      <c r="A81" s="340" t="s">
        <v>296</v>
      </c>
      <c r="B81" s="338"/>
      <c r="C81" s="118">
        <v>8375</v>
      </c>
      <c r="D81" s="118">
        <v>23887.5</v>
      </c>
      <c r="E81" s="118">
        <v>13400</v>
      </c>
      <c r="F81" s="118">
        <v>38220</v>
      </c>
      <c r="G81" s="118">
        <v>3350</v>
      </c>
      <c r="H81" s="118">
        <v>9555</v>
      </c>
      <c r="I81" s="341" t="s">
        <v>157</v>
      </c>
      <c r="J81" s="214" t="s">
        <v>1023</v>
      </c>
    </row>
    <row r="82" spans="1:10" x14ac:dyDescent="0.3">
      <c r="A82" s="340" t="s">
        <v>281</v>
      </c>
      <c r="B82" s="93"/>
      <c r="C82" s="233">
        <v>3.5</v>
      </c>
      <c r="D82" s="233">
        <v>3.5</v>
      </c>
      <c r="E82" s="233">
        <v>3.5</v>
      </c>
      <c r="F82" s="233">
        <v>3.5</v>
      </c>
      <c r="G82" s="233">
        <v>3.5</v>
      </c>
      <c r="H82" s="233">
        <v>3.5</v>
      </c>
      <c r="I82" s="341"/>
      <c r="J82" s="342" t="s">
        <v>282</v>
      </c>
    </row>
    <row r="83" spans="1:10" x14ac:dyDescent="0.3">
      <c r="A83" s="340" t="s">
        <v>769</v>
      </c>
      <c r="B83" s="274"/>
      <c r="C83" s="118">
        <v>58571.428571428572</v>
      </c>
      <c r="D83" s="118">
        <v>214285.71428571429</v>
      </c>
      <c r="E83" s="118">
        <v>93714.28571428571</v>
      </c>
      <c r="F83" s="118">
        <v>342857.14285714284</v>
      </c>
      <c r="G83" s="118">
        <v>23428.571428571428</v>
      </c>
      <c r="H83" s="118">
        <v>85714.28571428571</v>
      </c>
      <c r="I83" s="341" t="s">
        <v>102</v>
      </c>
      <c r="J83" s="215" t="s">
        <v>190</v>
      </c>
    </row>
    <row r="84" spans="1:10" x14ac:dyDescent="0.3">
      <c r="A84" s="119" t="s">
        <v>770</v>
      </c>
      <c r="B84" s="274"/>
      <c r="C84" s="118">
        <v>205000</v>
      </c>
      <c r="D84" s="133">
        <v>750000</v>
      </c>
      <c r="E84" s="118">
        <v>328000</v>
      </c>
      <c r="F84" s="118">
        <v>1200000</v>
      </c>
      <c r="G84" s="118">
        <v>82000</v>
      </c>
      <c r="H84" s="118">
        <v>300000</v>
      </c>
      <c r="I84" s="134" t="s">
        <v>102</v>
      </c>
      <c r="J84" s="215" t="s">
        <v>1024</v>
      </c>
    </row>
    <row r="85" spans="1:10" x14ac:dyDescent="0.3">
      <c r="A85" s="119" t="s">
        <v>168</v>
      </c>
      <c r="B85" s="274"/>
      <c r="C85" s="118">
        <v>13000</v>
      </c>
      <c r="D85" s="133">
        <v>16166.666666666666</v>
      </c>
      <c r="E85" s="118">
        <v>13000</v>
      </c>
      <c r="F85" s="133">
        <v>16166.666666666666</v>
      </c>
      <c r="G85" s="118">
        <v>13000</v>
      </c>
      <c r="H85" s="133">
        <v>16166.666666666666</v>
      </c>
      <c r="I85" s="134" t="s">
        <v>285</v>
      </c>
      <c r="J85" s="214" t="s">
        <v>776</v>
      </c>
    </row>
    <row r="86" spans="1:10" x14ac:dyDescent="0.3">
      <c r="A86" s="119" t="s">
        <v>771</v>
      </c>
      <c r="B86" s="274"/>
      <c r="C86" s="118">
        <v>108875000</v>
      </c>
      <c r="D86" s="118">
        <v>359660416.66666663</v>
      </c>
      <c r="E86" s="118">
        <v>174200000</v>
      </c>
      <c r="F86" s="118">
        <v>575456666.66666663</v>
      </c>
      <c r="G86" s="118">
        <v>43550000</v>
      </c>
      <c r="H86" s="118">
        <v>143864166.66666666</v>
      </c>
      <c r="I86" s="134" t="s">
        <v>109</v>
      </c>
      <c r="J86" s="215" t="s">
        <v>190</v>
      </c>
    </row>
    <row r="87" spans="1:10" x14ac:dyDescent="0.3">
      <c r="A87" s="119" t="s">
        <v>286</v>
      </c>
      <c r="B87" s="274"/>
      <c r="C87" s="118">
        <v>20713430.985915493</v>
      </c>
      <c r="D87" s="118">
        <v>65141440.677966103</v>
      </c>
      <c r="E87" s="131">
        <v>33141489.577464789</v>
      </c>
      <c r="F87" s="131">
        <v>104226305.08474576</v>
      </c>
      <c r="G87" s="131">
        <v>8285372.3943661973</v>
      </c>
      <c r="H87" s="131">
        <v>26056576.271186441</v>
      </c>
      <c r="I87" s="134" t="s">
        <v>109</v>
      </c>
      <c r="J87" s="215" t="s">
        <v>1024</v>
      </c>
    </row>
    <row r="88" spans="1:10" x14ac:dyDescent="0.3">
      <c r="A88" s="119" t="s">
        <v>287</v>
      </c>
      <c r="B88" s="274"/>
      <c r="C88" s="130">
        <v>0.33156498673740054</v>
      </c>
      <c r="D88" s="132">
        <v>0.42955326460481097</v>
      </c>
      <c r="E88" s="130">
        <v>0.33156498673740054</v>
      </c>
      <c r="F88" s="132">
        <v>0.42955326460481097</v>
      </c>
      <c r="G88" s="130">
        <v>0.33156498673740054</v>
      </c>
      <c r="H88" s="132">
        <v>0.42955326460481097</v>
      </c>
      <c r="I88" s="134" t="s">
        <v>7</v>
      </c>
      <c r="J88" s="215" t="s">
        <v>1024</v>
      </c>
    </row>
    <row r="89" spans="1:10" x14ac:dyDescent="0.3">
      <c r="A89" s="142" t="s">
        <v>747</v>
      </c>
      <c r="B89" s="118"/>
      <c r="C89" s="118">
        <v>0</v>
      </c>
      <c r="D89" s="312">
        <v>0</v>
      </c>
      <c r="E89" s="312">
        <v>0</v>
      </c>
      <c r="F89" s="312">
        <v>0</v>
      </c>
      <c r="G89" s="312">
        <v>0</v>
      </c>
      <c r="H89" s="312">
        <v>0</v>
      </c>
      <c r="I89" s="139"/>
      <c r="J89" s="318" t="s">
        <v>171</v>
      </c>
    </row>
    <row r="90" spans="1:10" x14ac:dyDescent="0.3">
      <c r="A90" s="119" t="s">
        <v>170</v>
      </c>
      <c r="B90" s="274"/>
      <c r="C90" s="130">
        <v>0.45</v>
      </c>
      <c r="D90" s="130">
        <v>0.45</v>
      </c>
      <c r="E90" s="130">
        <v>0.45</v>
      </c>
      <c r="F90" s="130">
        <v>0.45</v>
      </c>
      <c r="G90" s="130">
        <v>0.45</v>
      </c>
      <c r="H90" s="130">
        <v>0.45</v>
      </c>
      <c r="I90" s="134" t="s">
        <v>7</v>
      </c>
      <c r="J90" s="215" t="s">
        <v>282</v>
      </c>
    </row>
    <row r="91" spans="1:10" x14ac:dyDescent="0.3">
      <c r="A91" s="119" t="s">
        <v>117</v>
      </c>
      <c r="B91" s="345"/>
      <c r="C91" s="130">
        <v>0.69750000000000001</v>
      </c>
      <c r="D91" s="130">
        <v>0.69750000000000001</v>
      </c>
      <c r="E91" s="130">
        <v>0.69750000000000001</v>
      </c>
      <c r="F91" s="130">
        <v>0.69750000000000001</v>
      </c>
      <c r="G91" s="130">
        <v>0.69750000000000001</v>
      </c>
      <c r="H91" s="130">
        <v>0.69750000000000001</v>
      </c>
      <c r="I91" s="134" t="s">
        <v>7</v>
      </c>
      <c r="J91" s="215" t="s">
        <v>282</v>
      </c>
    </row>
    <row r="92" spans="1:10" x14ac:dyDescent="0.3">
      <c r="A92" s="119" t="s">
        <v>288</v>
      </c>
      <c r="B92" s="274"/>
      <c r="C92" s="118">
        <v>20</v>
      </c>
      <c r="D92" s="133">
        <v>20</v>
      </c>
      <c r="E92" s="118">
        <v>20</v>
      </c>
      <c r="F92" s="133">
        <v>20</v>
      </c>
      <c r="G92" s="118">
        <v>20</v>
      </c>
      <c r="H92" s="133">
        <v>20</v>
      </c>
      <c r="I92" s="134" t="s">
        <v>173</v>
      </c>
      <c r="J92" s="215" t="s">
        <v>282</v>
      </c>
    </row>
    <row r="93" spans="1:10" x14ac:dyDescent="0.3">
      <c r="A93" s="119" t="s">
        <v>194</v>
      </c>
      <c r="B93" s="274"/>
      <c r="C93" s="118">
        <v>156.0344827586207</v>
      </c>
      <c r="D93" s="133">
        <v>170.83333333333334</v>
      </c>
      <c r="E93" s="118">
        <v>156.0344827586207</v>
      </c>
      <c r="F93" s="133">
        <v>170.83333333333334</v>
      </c>
      <c r="G93" s="118">
        <v>156.0344827586207</v>
      </c>
      <c r="H93" s="133">
        <v>170.83333333333334</v>
      </c>
      <c r="I93" s="134" t="s">
        <v>195</v>
      </c>
      <c r="J93" s="214" t="s">
        <v>289</v>
      </c>
    </row>
    <row r="94" spans="1:10" x14ac:dyDescent="0.3">
      <c r="A94" s="313" t="s">
        <v>772</v>
      </c>
      <c r="B94" s="334"/>
      <c r="C94" s="344">
        <v>152</v>
      </c>
      <c r="D94" s="344">
        <v>152</v>
      </c>
      <c r="E94" s="344">
        <v>152</v>
      </c>
      <c r="F94" s="344">
        <v>152</v>
      </c>
      <c r="G94" s="344">
        <v>152</v>
      </c>
      <c r="H94" s="344">
        <v>152</v>
      </c>
      <c r="I94" s="344" t="s">
        <v>195</v>
      </c>
      <c r="J94" s="215" t="s">
        <v>773</v>
      </c>
    </row>
    <row r="95" spans="1:10" x14ac:dyDescent="0.3">
      <c r="A95" s="313" t="s">
        <v>774</v>
      </c>
      <c r="B95" s="334"/>
      <c r="C95" s="125">
        <v>1</v>
      </c>
      <c r="D95" s="125">
        <v>1</v>
      </c>
      <c r="E95" s="125">
        <v>1</v>
      </c>
      <c r="F95" s="125">
        <v>1</v>
      </c>
      <c r="G95" s="125">
        <v>1</v>
      </c>
      <c r="H95" s="125">
        <v>1</v>
      </c>
      <c r="I95" s="320" t="s">
        <v>7</v>
      </c>
      <c r="J95" s="327" t="s">
        <v>171</v>
      </c>
    </row>
    <row r="96" spans="1:10" x14ac:dyDescent="0.3">
      <c r="A96" s="313" t="s">
        <v>775</v>
      </c>
      <c r="B96" s="334"/>
      <c r="C96" s="125">
        <v>0.45</v>
      </c>
      <c r="D96" s="125">
        <v>0.45</v>
      </c>
      <c r="E96" s="125">
        <v>0.45</v>
      </c>
      <c r="F96" s="125">
        <v>0.45</v>
      </c>
      <c r="G96" s="125">
        <v>0.45</v>
      </c>
      <c r="H96" s="125">
        <v>0.45</v>
      </c>
      <c r="I96" s="320"/>
      <c r="J96" s="327" t="s">
        <v>171</v>
      </c>
    </row>
    <row r="97" spans="1:10" x14ac:dyDescent="0.3">
      <c r="A97" s="313" t="s">
        <v>176</v>
      </c>
      <c r="B97" s="334"/>
      <c r="C97" s="125">
        <v>0.4</v>
      </c>
      <c r="D97" s="125">
        <v>0.4</v>
      </c>
      <c r="E97" s="125">
        <v>0.4</v>
      </c>
      <c r="F97" s="125">
        <v>0.4</v>
      </c>
      <c r="G97" s="125">
        <v>0.4</v>
      </c>
      <c r="H97" s="125">
        <v>0.4</v>
      </c>
      <c r="I97" s="320" t="s">
        <v>7</v>
      </c>
      <c r="J97" s="327" t="s">
        <v>282</v>
      </c>
    </row>
    <row r="98" spans="1:10" x14ac:dyDescent="0.3">
      <c r="A98" s="119" t="s">
        <v>290</v>
      </c>
      <c r="B98" s="274"/>
      <c r="C98" s="130">
        <v>0.28425742574257423</v>
      </c>
      <c r="D98" s="130">
        <v>0.31864608076009493</v>
      </c>
      <c r="E98" s="130">
        <v>0.28425742574257423</v>
      </c>
      <c r="F98" s="130">
        <v>0.31864608076009493</v>
      </c>
      <c r="G98" s="130">
        <v>0.28425742574257423</v>
      </c>
      <c r="H98" s="130">
        <v>0.31864608076009493</v>
      </c>
      <c r="I98" s="134" t="s">
        <v>7</v>
      </c>
      <c r="J98" s="215" t="s">
        <v>777</v>
      </c>
    </row>
    <row r="99" spans="1:10" x14ac:dyDescent="0.3">
      <c r="A99" s="313" t="s">
        <v>291</v>
      </c>
      <c r="B99" s="334"/>
      <c r="C99" s="125">
        <v>0.43128712871287123</v>
      </c>
      <c r="D99" s="125">
        <v>0.39952494061757732</v>
      </c>
      <c r="E99" s="125">
        <v>0.43128712871287123</v>
      </c>
      <c r="F99" s="125">
        <v>0.39952494061757732</v>
      </c>
      <c r="G99" s="125">
        <v>0.43128712871287123</v>
      </c>
      <c r="H99" s="125">
        <v>0.39952494061757732</v>
      </c>
      <c r="I99" s="320" t="s">
        <v>7</v>
      </c>
      <c r="J99" s="215" t="s">
        <v>777</v>
      </c>
    </row>
    <row r="100" spans="1:10" x14ac:dyDescent="0.3">
      <c r="A100" s="313" t="s">
        <v>292</v>
      </c>
      <c r="B100" s="334"/>
      <c r="C100" s="125">
        <v>0.13465346534653466</v>
      </c>
      <c r="D100" s="125">
        <v>0.14156769596199525</v>
      </c>
      <c r="E100" s="125">
        <v>0.13465346534653466</v>
      </c>
      <c r="F100" s="125">
        <v>0.14156769596199525</v>
      </c>
      <c r="G100" s="125">
        <v>0.13465346534653466</v>
      </c>
      <c r="H100" s="125">
        <v>0.14156769596199525</v>
      </c>
      <c r="I100" s="320" t="s">
        <v>7</v>
      </c>
      <c r="J100" s="215" t="s">
        <v>777</v>
      </c>
    </row>
    <row r="101" spans="1:10" x14ac:dyDescent="0.3">
      <c r="A101" s="313" t="s">
        <v>293</v>
      </c>
      <c r="B101" s="334"/>
      <c r="C101" s="125">
        <v>3.1683168316831684E-2</v>
      </c>
      <c r="D101" s="125">
        <v>1.9002375296912115E-2</v>
      </c>
      <c r="E101" s="125">
        <v>3.1683168316831684E-2</v>
      </c>
      <c r="F101" s="125">
        <v>1.9002375296912115E-2</v>
      </c>
      <c r="G101" s="125">
        <v>3.1683168316831684E-2</v>
      </c>
      <c r="H101" s="125">
        <v>1.9002375296912115E-2</v>
      </c>
      <c r="I101" s="320" t="s">
        <v>7</v>
      </c>
      <c r="J101" s="215" t="s">
        <v>777</v>
      </c>
    </row>
    <row r="102" spans="1:10" x14ac:dyDescent="0.3">
      <c r="A102" s="313" t="s">
        <v>294</v>
      </c>
      <c r="B102" s="334"/>
      <c r="C102" s="125">
        <v>0</v>
      </c>
      <c r="D102" s="125">
        <v>0</v>
      </c>
      <c r="E102" s="125">
        <v>0</v>
      </c>
      <c r="F102" s="125">
        <v>0</v>
      </c>
      <c r="G102" s="125">
        <v>0</v>
      </c>
      <c r="H102" s="125">
        <v>0</v>
      </c>
      <c r="I102" s="320" t="s">
        <v>7</v>
      </c>
      <c r="J102" s="215" t="s">
        <v>777</v>
      </c>
    </row>
    <row r="103" spans="1:10" ht="15" thickBot="1" x14ac:dyDescent="0.35">
      <c r="A103" s="315" t="s">
        <v>295</v>
      </c>
      <c r="B103" s="335"/>
      <c r="C103" s="126">
        <v>0.11811881188118811</v>
      </c>
      <c r="D103" s="126">
        <v>0.12125890736342043</v>
      </c>
      <c r="E103" s="126">
        <v>0.11811881188118811</v>
      </c>
      <c r="F103" s="126">
        <v>0.12125890736342043</v>
      </c>
      <c r="G103" s="126">
        <v>0.11811881188118811</v>
      </c>
      <c r="H103" s="126">
        <v>0.12125890736342043</v>
      </c>
      <c r="I103" s="238" t="s">
        <v>7</v>
      </c>
      <c r="J103" s="336" t="s">
        <v>777</v>
      </c>
    </row>
    <row r="104" spans="1:10" ht="15" thickBot="1" x14ac:dyDescent="0.35"/>
    <row r="105" spans="1:10" ht="15" thickBot="1" x14ac:dyDescent="0.35">
      <c r="A105" s="79" t="s">
        <v>298</v>
      </c>
      <c r="B105" s="21" t="s">
        <v>0</v>
      </c>
      <c r="C105" s="444" t="s">
        <v>1</v>
      </c>
      <c r="D105" s="445"/>
      <c r="E105" s="446" t="s">
        <v>153</v>
      </c>
      <c r="F105" s="447"/>
      <c r="G105" s="448" t="s">
        <v>2</v>
      </c>
      <c r="H105" s="448"/>
      <c r="I105" s="98"/>
      <c r="J105" s="81"/>
    </row>
    <row r="106" spans="1:10" x14ac:dyDescent="0.3">
      <c r="A106" s="135"/>
      <c r="B106" s="100">
        <v>2015</v>
      </c>
      <c r="C106" s="101">
        <v>2020</v>
      </c>
      <c r="D106" s="101">
        <v>2030</v>
      </c>
      <c r="E106" s="102">
        <v>2020</v>
      </c>
      <c r="F106" s="102">
        <v>2030</v>
      </c>
      <c r="G106" s="103">
        <v>2020</v>
      </c>
      <c r="H106" s="103">
        <v>2030</v>
      </c>
      <c r="I106" s="104" t="s">
        <v>3</v>
      </c>
      <c r="J106" s="105" t="s">
        <v>4</v>
      </c>
    </row>
    <row r="107" spans="1:10" x14ac:dyDescent="0.3">
      <c r="A107" s="346" t="s">
        <v>299</v>
      </c>
      <c r="B107" s="347"/>
      <c r="C107" s="139"/>
      <c r="D107" s="139"/>
      <c r="E107" s="139"/>
      <c r="F107" s="139"/>
      <c r="G107" s="139"/>
      <c r="H107" s="139"/>
      <c r="I107" s="139"/>
      <c r="J107" s="145"/>
    </row>
    <row r="108" spans="1:10" x14ac:dyDescent="0.3">
      <c r="A108" s="142" t="s">
        <v>300</v>
      </c>
      <c r="B108" s="348">
        <v>1230</v>
      </c>
      <c r="C108" s="136">
        <v>896.97538256000007</v>
      </c>
      <c r="D108" s="136">
        <v>455.72136372000011</v>
      </c>
      <c r="E108" s="136">
        <v>896.97538256000007</v>
      </c>
      <c r="F108" s="136">
        <v>455.72136372000011</v>
      </c>
      <c r="G108" s="136">
        <v>896.97538256000007</v>
      </c>
      <c r="H108" s="136">
        <v>455.72136372000011</v>
      </c>
      <c r="I108" s="139" t="s">
        <v>301</v>
      </c>
      <c r="J108" s="145" t="s">
        <v>302</v>
      </c>
    </row>
    <row r="109" spans="1:10" x14ac:dyDescent="0.3">
      <c r="A109" s="142" t="s">
        <v>303</v>
      </c>
      <c r="B109" s="349">
        <v>2556068</v>
      </c>
      <c r="C109" s="349">
        <v>2556068</v>
      </c>
      <c r="D109" s="349">
        <v>2556068</v>
      </c>
      <c r="E109" s="349">
        <v>2556068</v>
      </c>
      <c r="F109" s="349">
        <v>2556068</v>
      </c>
      <c r="G109" s="349">
        <v>2556068</v>
      </c>
      <c r="H109" s="349">
        <v>2556068</v>
      </c>
      <c r="I109" s="139" t="s">
        <v>157</v>
      </c>
      <c r="J109" s="145" t="s">
        <v>304</v>
      </c>
    </row>
    <row r="110" spans="1:10" x14ac:dyDescent="0.3">
      <c r="A110" s="142" t="s">
        <v>305</v>
      </c>
      <c r="B110" s="349">
        <v>481.20785519008103</v>
      </c>
      <c r="C110" s="349">
        <v>350.92</v>
      </c>
      <c r="D110" s="349">
        <v>178.29000000000002</v>
      </c>
      <c r="E110" s="349">
        <v>350.92</v>
      </c>
      <c r="F110" s="349">
        <v>178.29000000000002</v>
      </c>
      <c r="G110" s="349">
        <v>350.92</v>
      </c>
      <c r="H110" s="349">
        <v>178.29000000000002</v>
      </c>
      <c r="I110" s="139" t="s">
        <v>181</v>
      </c>
      <c r="J110" s="145" t="s">
        <v>190</v>
      </c>
    </row>
    <row r="111" spans="1:10" x14ac:dyDescent="0.3">
      <c r="A111" s="142" t="s">
        <v>797</v>
      </c>
      <c r="B111" s="349">
        <v>1132</v>
      </c>
      <c r="C111" s="349">
        <v>1132</v>
      </c>
      <c r="D111" s="349">
        <v>1132</v>
      </c>
      <c r="E111" s="349">
        <v>1132</v>
      </c>
      <c r="F111" s="349">
        <v>1132</v>
      </c>
      <c r="G111" s="349">
        <v>1132</v>
      </c>
      <c r="H111" s="349">
        <v>1132</v>
      </c>
      <c r="I111" s="139" t="s">
        <v>181</v>
      </c>
      <c r="J111" s="145" t="s">
        <v>306</v>
      </c>
    </row>
    <row r="112" spans="1:10" x14ac:dyDescent="0.3">
      <c r="A112" s="142" t="s">
        <v>1025</v>
      </c>
      <c r="B112" s="349">
        <v>339.6</v>
      </c>
      <c r="C112" s="349">
        <v>339.6</v>
      </c>
      <c r="D112" s="349">
        <v>339.6</v>
      </c>
      <c r="E112" s="349">
        <v>339.6</v>
      </c>
      <c r="F112" s="349">
        <v>339.6</v>
      </c>
      <c r="G112" s="349">
        <v>339.6</v>
      </c>
      <c r="H112" s="349">
        <v>339.6</v>
      </c>
      <c r="I112" s="139" t="s">
        <v>181</v>
      </c>
      <c r="J112" s="145" t="s">
        <v>190</v>
      </c>
    </row>
    <row r="113" spans="1:10" x14ac:dyDescent="0.3">
      <c r="A113" s="142" t="s">
        <v>307</v>
      </c>
      <c r="B113" s="349">
        <v>169.8</v>
      </c>
      <c r="C113" s="349">
        <v>169.8</v>
      </c>
      <c r="D113" s="349">
        <v>169.8</v>
      </c>
      <c r="E113" s="349">
        <v>169.8</v>
      </c>
      <c r="F113" s="349">
        <v>169.8</v>
      </c>
      <c r="G113" s="349">
        <v>169.8</v>
      </c>
      <c r="H113" s="349">
        <v>169.8</v>
      </c>
      <c r="I113" s="139" t="s">
        <v>181</v>
      </c>
      <c r="J113" s="145" t="s">
        <v>190</v>
      </c>
    </row>
    <row r="114" spans="1:10" x14ac:dyDescent="0.3">
      <c r="A114" s="142" t="s">
        <v>308</v>
      </c>
      <c r="B114" s="138">
        <v>0.2</v>
      </c>
      <c r="C114" s="138">
        <v>0.1</v>
      </c>
      <c r="D114" s="138">
        <v>0</v>
      </c>
      <c r="E114" s="138">
        <v>0.1</v>
      </c>
      <c r="F114" s="138">
        <v>0</v>
      </c>
      <c r="G114" s="138">
        <v>0.1</v>
      </c>
      <c r="H114" s="138">
        <v>0</v>
      </c>
      <c r="I114" s="139" t="s">
        <v>7</v>
      </c>
      <c r="J114" s="145" t="s">
        <v>171</v>
      </c>
    </row>
    <row r="115" spans="1:10" x14ac:dyDescent="0.3">
      <c r="A115" s="142" t="s">
        <v>1026</v>
      </c>
      <c r="B115" s="138">
        <v>0.7</v>
      </c>
      <c r="C115" s="138">
        <v>0.5</v>
      </c>
      <c r="D115" s="138">
        <v>5.0000000000000044E-2</v>
      </c>
      <c r="E115" s="138">
        <v>0.5</v>
      </c>
      <c r="F115" s="138">
        <v>5.0000000000000044E-2</v>
      </c>
      <c r="G115" s="138">
        <v>0.5</v>
      </c>
      <c r="H115" s="138">
        <v>5.0000000000000044E-2</v>
      </c>
      <c r="I115" s="139" t="s">
        <v>7</v>
      </c>
      <c r="J115" s="145" t="s">
        <v>171</v>
      </c>
    </row>
    <row r="116" spans="1:10" x14ac:dyDescent="0.3">
      <c r="A116" s="142" t="s">
        <v>309</v>
      </c>
      <c r="B116" s="138">
        <v>0.1</v>
      </c>
      <c r="C116" s="138">
        <v>0.4</v>
      </c>
      <c r="D116" s="138">
        <v>0.95</v>
      </c>
      <c r="E116" s="138">
        <v>0.4</v>
      </c>
      <c r="F116" s="138">
        <v>0.95</v>
      </c>
      <c r="G116" s="138">
        <v>0.4</v>
      </c>
      <c r="H116" s="138">
        <v>0.95</v>
      </c>
      <c r="I116" s="139" t="s">
        <v>7</v>
      </c>
      <c r="J116" s="145" t="s">
        <v>1036</v>
      </c>
    </row>
    <row r="117" spans="1:10" x14ac:dyDescent="0.3">
      <c r="A117" s="142" t="s">
        <v>310</v>
      </c>
      <c r="B117" s="349">
        <v>511213.60000000003</v>
      </c>
      <c r="C117" s="349">
        <v>255606.80000000002</v>
      </c>
      <c r="D117" s="349">
        <v>0</v>
      </c>
      <c r="E117" s="349">
        <v>255606.80000000002</v>
      </c>
      <c r="F117" s="349">
        <v>0</v>
      </c>
      <c r="G117" s="349">
        <v>255606.80000000002</v>
      </c>
      <c r="H117" s="349">
        <v>0</v>
      </c>
      <c r="I117" s="139" t="s">
        <v>157</v>
      </c>
      <c r="J117" s="145" t="s">
        <v>190</v>
      </c>
    </row>
    <row r="118" spans="1:10" x14ac:dyDescent="0.3">
      <c r="A118" s="142" t="s">
        <v>1027</v>
      </c>
      <c r="B118" s="349">
        <v>1789247.5999999999</v>
      </c>
      <c r="C118" s="349">
        <v>1278034</v>
      </c>
      <c r="D118" s="349">
        <v>127803.40000000011</v>
      </c>
      <c r="E118" s="349">
        <v>1278034</v>
      </c>
      <c r="F118" s="349">
        <v>127803.40000000011</v>
      </c>
      <c r="G118" s="349">
        <v>1278034</v>
      </c>
      <c r="H118" s="349">
        <v>127803.40000000011</v>
      </c>
      <c r="I118" s="139" t="s">
        <v>157</v>
      </c>
      <c r="J118" s="145" t="s">
        <v>190</v>
      </c>
    </row>
    <row r="119" spans="1:10" x14ac:dyDescent="0.3">
      <c r="A119" s="142" t="s">
        <v>311</v>
      </c>
      <c r="B119" s="349">
        <v>255606.80000000002</v>
      </c>
      <c r="C119" s="349">
        <v>1022427.2000000001</v>
      </c>
      <c r="D119" s="349">
        <v>2428264.6</v>
      </c>
      <c r="E119" s="349">
        <v>1022427.2000000001</v>
      </c>
      <c r="F119" s="349">
        <v>2428264.6</v>
      </c>
      <c r="G119" s="349">
        <v>1022427.2000000001</v>
      </c>
      <c r="H119" s="349">
        <v>2428264.6</v>
      </c>
      <c r="I119" s="139" t="s">
        <v>157</v>
      </c>
      <c r="J119" s="145" t="s">
        <v>190</v>
      </c>
    </row>
    <row r="120" spans="1:10" x14ac:dyDescent="0.3">
      <c r="A120" s="142" t="s">
        <v>312</v>
      </c>
      <c r="B120" s="136">
        <v>578.69379520000007</v>
      </c>
      <c r="C120" s="136">
        <v>289.34689760000003</v>
      </c>
      <c r="D120" s="136">
        <v>0</v>
      </c>
      <c r="E120" s="136">
        <v>289.34689760000003</v>
      </c>
      <c r="F120" s="136">
        <v>0</v>
      </c>
      <c r="G120" s="136">
        <v>289.34689760000003</v>
      </c>
      <c r="H120" s="136">
        <v>0</v>
      </c>
      <c r="I120" s="139" t="s">
        <v>301</v>
      </c>
      <c r="J120" s="145" t="s">
        <v>190</v>
      </c>
    </row>
    <row r="121" spans="1:10" x14ac:dyDescent="0.3">
      <c r="A121" s="142" t="s">
        <v>1028</v>
      </c>
      <c r="B121" s="136">
        <v>607.62848496000004</v>
      </c>
      <c r="C121" s="136">
        <v>434.02034640000005</v>
      </c>
      <c r="D121" s="136">
        <v>43.402034640000039</v>
      </c>
      <c r="E121" s="136">
        <v>434.02034640000005</v>
      </c>
      <c r="F121" s="136">
        <v>43.402034640000039</v>
      </c>
      <c r="G121" s="136">
        <v>434.02034640000005</v>
      </c>
      <c r="H121" s="136">
        <v>43.402034640000039</v>
      </c>
      <c r="I121" s="139" t="s">
        <v>301</v>
      </c>
      <c r="J121" s="145" t="s">
        <v>190</v>
      </c>
    </row>
    <row r="122" spans="1:10" x14ac:dyDescent="0.3">
      <c r="A122" s="142" t="s">
        <v>313</v>
      </c>
      <c r="B122" s="136">
        <v>43.402034640000011</v>
      </c>
      <c r="C122" s="136">
        <v>173.60813856000004</v>
      </c>
      <c r="D122" s="136">
        <v>412.31932908000005</v>
      </c>
      <c r="E122" s="136">
        <v>173.60813856000004</v>
      </c>
      <c r="F122" s="136">
        <v>412.31932908000005</v>
      </c>
      <c r="G122" s="136">
        <v>173.60813856000004</v>
      </c>
      <c r="H122" s="136">
        <v>412.31932908000005</v>
      </c>
      <c r="I122" s="139" t="s">
        <v>301</v>
      </c>
      <c r="J122" s="145" t="s">
        <v>190</v>
      </c>
    </row>
    <row r="123" spans="1:10" x14ac:dyDescent="0.3">
      <c r="A123" s="142" t="s">
        <v>314</v>
      </c>
      <c r="B123" s="138">
        <v>0.85</v>
      </c>
      <c r="C123" s="138">
        <v>0.85</v>
      </c>
      <c r="D123" s="138">
        <v>0.85</v>
      </c>
      <c r="E123" s="138">
        <v>0.85</v>
      </c>
      <c r="F123" s="138">
        <v>0.85</v>
      </c>
      <c r="G123" s="138">
        <v>0.85</v>
      </c>
      <c r="H123" s="138">
        <v>0.85</v>
      </c>
      <c r="I123" s="139" t="s">
        <v>7</v>
      </c>
      <c r="J123" s="145" t="s">
        <v>152</v>
      </c>
    </row>
    <row r="124" spans="1:10" x14ac:dyDescent="0.3">
      <c r="A124" s="142" t="s">
        <v>1029</v>
      </c>
      <c r="B124" s="138">
        <v>0.7</v>
      </c>
      <c r="C124" s="138">
        <v>0.7</v>
      </c>
      <c r="D124" s="138">
        <v>0.7</v>
      </c>
      <c r="E124" s="138">
        <v>0.7</v>
      </c>
      <c r="F124" s="138">
        <v>0.7</v>
      </c>
      <c r="G124" s="138">
        <v>0.7</v>
      </c>
      <c r="H124" s="138">
        <v>0.7</v>
      </c>
      <c r="I124" s="139" t="s">
        <v>7</v>
      </c>
      <c r="J124" s="145" t="s">
        <v>1031</v>
      </c>
    </row>
    <row r="125" spans="1:10" x14ac:dyDescent="0.3">
      <c r="A125" s="142" t="s">
        <v>315</v>
      </c>
      <c r="B125" s="153">
        <v>200</v>
      </c>
      <c r="C125" s="153">
        <v>100</v>
      </c>
      <c r="D125" s="153">
        <v>75</v>
      </c>
      <c r="E125" s="153">
        <v>100</v>
      </c>
      <c r="F125" s="153">
        <v>50</v>
      </c>
      <c r="G125" s="153">
        <v>100</v>
      </c>
      <c r="H125" s="153">
        <v>100</v>
      </c>
      <c r="I125" s="139" t="s">
        <v>285</v>
      </c>
      <c r="J125" s="145" t="s">
        <v>1038</v>
      </c>
    </row>
    <row r="126" spans="1:10" x14ac:dyDescent="0.3">
      <c r="A126" s="142" t="s">
        <v>317</v>
      </c>
      <c r="B126" s="153"/>
      <c r="C126" s="349">
        <v>76682040</v>
      </c>
      <c r="D126" s="349">
        <v>182119845</v>
      </c>
      <c r="E126" s="349">
        <v>76682040</v>
      </c>
      <c r="F126" s="349">
        <v>146973910</v>
      </c>
      <c r="G126" s="349">
        <v>76682040</v>
      </c>
      <c r="H126" s="349">
        <v>217265780</v>
      </c>
      <c r="I126" s="139" t="s">
        <v>109</v>
      </c>
      <c r="J126" s="145" t="s">
        <v>190</v>
      </c>
    </row>
    <row r="127" spans="1:10" x14ac:dyDescent="0.3">
      <c r="A127" s="142" t="s">
        <v>783</v>
      </c>
      <c r="B127" s="153"/>
      <c r="C127" s="349">
        <v>4345315.5999999996</v>
      </c>
      <c r="D127" s="349">
        <v>10320124.549999999</v>
      </c>
      <c r="E127" s="349">
        <v>4345315.5999999996</v>
      </c>
      <c r="F127" s="349">
        <v>8328521.5666666664</v>
      </c>
      <c r="G127" s="349">
        <v>4345315.5999999996</v>
      </c>
      <c r="H127" s="349">
        <v>12311727.533333333</v>
      </c>
      <c r="I127" s="139" t="s">
        <v>28</v>
      </c>
      <c r="J127" s="145" t="s">
        <v>190</v>
      </c>
    </row>
    <row r="128" spans="1:10" x14ac:dyDescent="0.3">
      <c r="A128" s="142" t="s">
        <v>1030</v>
      </c>
      <c r="B128" s="153"/>
      <c r="C128" s="349">
        <v>10139069.733333334</v>
      </c>
      <c r="D128" s="349">
        <v>28727364.244444445</v>
      </c>
      <c r="E128" s="349">
        <v>10139069.733333334</v>
      </c>
      <c r="F128" s="349">
        <v>28727364.244444445</v>
      </c>
      <c r="G128" s="349">
        <v>10139069.733333334</v>
      </c>
      <c r="H128" s="349">
        <v>28727364.244444445</v>
      </c>
      <c r="I128" s="139" t="s">
        <v>28</v>
      </c>
      <c r="J128" s="145" t="s">
        <v>190</v>
      </c>
    </row>
    <row r="129" spans="1:10" x14ac:dyDescent="0.3">
      <c r="A129" s="142" t="s">
        <v>344</v>
      </c>
      <c r="B129" s="137"/>
      <c r="C129" s="137">
        <v>0.15</v>
      </c>
      <c r="D129" s="137">
        <v>0.15</v>
      </c>
      <c r="E129" s="137">
        <v>0.15</v>
      </c>
      <c r="F129" s="137">
        <v>0.15</v>
      </c>
      <c r="G129" s="137">
        <v>0.15</v>
      </c>
      <c r="H129" s="137">
        <v>0.15</v>
      </c>
      <c r="I129" s="139" t="s">
        <v>7</v>
      </c>
      <c r="J129" s="145" t="s">
        <v>171</v>
      </c>
    </row>
    <row r="130" spans="1:10" x14ac:dyDescent="0.3">
      <c r="A130" s="142" t="s">
        <v>117</v>
      </c>
      <c r="B130" s="137"/>
      <c r="C130" s="137">
        <v>0.23499999999999999</v>
      </c>
      <c r="D130" s="137">
        <v>0.27749999999999997</v>
      </c>
      <c r="E130" s="137">
        <v>0.32</v>
      </c>
      <c r="F130" s="137">
        <v>0.40500000000000003</v>
      </c>
      <c r="G130" s="137">
        <v>0.1925</v>
      </c>
      <c r="H130" s="137">
        <v>0.23499999999999999</v>
      </c>
      <c r="I130" s="139"/>
      <c r="J130" s="145" t="s">
        <v>171</v>
      </c>
    </row>
    <row r="131" spans="1:10" x14ac:dyDescent="0.3">
      <c r="A131" s="142" t="s">
        <v>784</v>
      </c>
      <c r="B131" s="153"/>
      <c r="C131" s="153">
        <v>17.647058823529413</v>
      </c>
      <c r="D131" s="153">
        <v>17.647058823529413</v>
      </c>
      <c r="E131" s="153">
        <v>17.647058823529413</v>
      </c>
      <c r="F131" s="153">
        <v>17.647058823529413</v>
      </c>
      <c r="G131" s="153">
        <v>17.647058823529413</v>
      </c>
      <c r="H131" s="153">
        <v>17.647058823529413</v>
      </c>
      <c r="I131" s="139" t="s">
        <v>785</v>
      </c>
      <c r="J131" s="145"/>
    </row>
    <row r="132" spans="1:10" x14ac:dyDescent="0.3">
      <c r="A132" s="346" t="s">
        <v>318</v>
      </c>
      <c r="B132" s="347"/>
      <c r="C132" s="139"/>
      <c r="D132" s="139"/>
      <c r="E132" s="139"/>
      <c r="F132" s="139"/>
      <c r="G132" s="139"/>
      <c r="H132" s="139"/>
      <c r="I132" s="139"/>
      <c r="J132" s="145"/>
    </row>
    <row r="133" spans="1:10" x14ac:dyDescent="0.3">
      <c r="A133" s="142" t="s">
        <v>319</v>
      </c>
      <c r="B133" s="348">
        <v>800</v>
      </c>
      <c r="C133" s="348">
        <v>450.60599999999999</v>
      </c>
      <c r="D133" s="348">
        <v>343.12199999999996</v>
      </c>
      <c r="E133" s="348">
        <v>450.60599999999999</v>
      </c>
      <c r="F133" s="348">
        <v>343.12199999999996</v>
      </c>
      <c r="G133" s="348">
        <v>450.60599999999999</v>
      </c>
      <c r="H133" s="348">
        <v>343.12199999999996</v>
      </c>
      <c r="I133" s="139" t="s">
        <v>301</v>
      </c>
      <c r="J133" s="145" t="s">
        <v>320</v>
      </c>
    </row>
    <row r="134" spans="1:10" x14ac:dyDescent="0.3">
      <c r="A134" s="142" t="s">
        <v>321</v>
      </c>
      <c r="B134" s="349">
        <v>1300000</v>
      </c>
      <c r="C134" s="349">
        <v>1300000</v>
      </c>
      <c r="D134" s="349">
        <v>1300000</v>
      </c>
      <c r="E134" s="349">
        <v>1300000</v>
      </c>
      <c r="F134" s="349">
        <v>1300000</v>
      </c>
      <c r="G134" s="349">
        <v>1300000</v>
      </c>
      <c r="H134" s="349">
        <v>1300000</v>
      </c>
      <c r="I134" s="139" t="s">
        <v>157</v>
      </c>
      <c r="J134" s="145" t="s">
        <v>322</v>
      </c>
    </row>
    <row r="135" spans="1:10" x14ac:dyDescent="0.3">
      <c r="A135" s="142" t="s">
        <v>323</v>
      </c>
      <c r="B135" s="350">
        <v>615.38461538461536</v>
      </c>
      <c r="C135" s="350">
        <v>346.62</v>
      </c>
      <c r="D135" s="350">
        <v>263.93999999999994</v>
      </c>
      <c r="E135" s="350">
        <v>346.62</v>
      </c>
      <c r="F135" s="350">
        <v>263.93999999999994</v>
      </c>
      <c r="G135" s="350">
        <v>346.62</v>
      </c>
      <c r="H135" s="350">
        <v>263.93999999999994</v>
      </c>
      <c r="I135" s="139" t="s">
        <v>324</v>
      </c>
      <c r="J135" s="145" t="s">
        <v>190</v>
      </c>
    </row>
    <row r="136" spans="1:10" x14ac:dyDescent="0.3">
      <c r="A136" s="142" t="s">
        <v>325</v>
      </c>
      <c r="B136" s="351">
        <v>636</v>
      </c>
      <c r="C136" s="351">
        <v>636</v>
      </c>
      <c r="D136" s="351">
        <v>636</v>
      </c>
      <c r="E136" s="351">
        <v>636</v>
      </c>
      <c r="F136" s="351">
        <v>636</v>
      </c>
      <c r="G136" s="351">
        <v>636</v>
      </c>
      <c r="H136" s="351">
        <v>636</v>
      </c>
      <c r="I136" s="139" t="s">
        <v>181</v>
      </c>
      <c r="J136" s="145" t="s">
        <v>306</v>
      </c>
    </row>
    <row r="137" spans="1:10" x14ac:dyDescent="0.3">
      <c r="A137" s="142" t="s">
        <v>326</v>
      </c>
      <c r="B137" s="351">
        <v>222.6</v>
      </c>
      <c r="C137" s="351">
        <v>222.6</v>
      </c>
      <c r="D137" s="351">
        <v>222.59999999999994</v>
      </c>
      <c r="E137" s="351">
        <v>222.6</v>
      </c>
      <c r="F137" s="351">
        <v>222.59999999999994</v>
      </c>
      <c r="G137" s="351">
        <v>222.6</v>
      </c>
      <c r="H137" s="351">
        <v>222.59999999999994</v>
      </c>
      <c r="I137" s="139" t="s">
        <v>181</v>
      </c>
      <c r="J137" s="145" t="s">
        <v>190</v>
      </c>
    </row>
    <row r="138" spans="1:10" x14ac:dyDescent="0.3">
      <c r="A138" s="142" t="s">
        <v>327</v>
      </c>
      <c r="B138" s="280">
        <v>0.38</v>
      </c>
      <c r="C138" s="280">
        <v>0</v>
      </c>
      <c r="D138" s="280">
        <v>0</v>
      </c>
      <c r="E138" s="280">
        <v>0</v>
      </c>
      <c r="F138" s="280">
        <v>0</v>
      </c>
      <c r="G138" s="280">
        <v>0</v>
      </c>
      <c r="H138" s="280">
        <v>0</v>
      </c>
      <c r="I138" s="139" t="s">
        <v>7</v>
      </c>
      <c r="J138" s="145" t="s">
        <v>328</v>
      </c>
    </row>
    <row r="139" spans="1:10" x14ac:dyDescent="0.3">
      <c r="A139" s="142" t="s">
        <v>329</v>
      </c>
      <c r="B139" s="280">
        <v>0.56000000000000005</v>
      </c>
      <c r="C139" s="280">
        <v>0.3</v>
      </c>
      <c r="D139" s="280">
        <v>0.1</v>
      </c>
      <c r="E139" s="280">
        <v>0.3</v>
      </c>
      <c r="F139" s="280">
        <v>0.1</v>
      </c>
      <c r="G139" s="280">
        <v>0.3</v>
      </c>
      <c r="H139" s="280">
        <v>0.1</v>
      </c>
      <c r="I139" s="139" t="s">
        <v>7</v>
      </c>
      <c r="J139" s="145" t="s">
        <v>328</v>
      </c>
    </row>
    <row r="140" spans="1:10" x14ac:dyDescent="0.3">
      <c r="A140" s="142" t="s">
        <v>330</v>
      </c>
      <c r="B140" s="280">
        <v>9.9999999999999395E-3</v>
      </c>
      <c r="C140" s="280">
        <v>0</v>
      </c>
      <c r="D140" s="280">
        <v>0</v>
      </c>
      <c r="E140" s="280">
        <v>0</v>
      </c>
      <c r="F140" s="280">
        <v>0</v>
      </c>
      <c r="G140" s="280">
        <v>0</v>
      </c>
      <c r="H140" s="280">
        <v>0</v>
      </c>
      <c r="I140" s="139" t="s">
        <v>7</v>
      </c>
      <c r="J140" s="145" t="s">
        <v>328</v>
      </c>
    </row>
    <row r="141" spans="1:10" x14ac:dyDescent="0.3">
      <c r="A141" s="142" t="s">
        <v>331</v>
      </c>
      <c r="B141" s="280">
        <v>0.05</v>
      </c>
      <c r="C141" s="280">
        <v>0.7</v>
      </c>
      <c r="D141" s="280">
        <v>0.9</v>
      </c>
      <c r="E141" s="280">
        <v>0.7</v>
      </c>
      <c r="F141" s="280">
        <v>0.9</v>
      </c>
      <c r="G141" s="280">
        <v>0.7</v>
      </c>
      <c r="H141" s="280">
        <v>0.9</v>
      </c>
      <c r="I141" s="139" t="s">
        <v>7</v>
      </c>
      <c r="J141" s="145" t="s">
        <v>171</v>
      </c>
    </row>
    <row r="142" spans="1:10" x14ac:dyDescent="0.3">
      <c r="A142" s="142" t="s">
        <v>332</v>
      </c>
      <c r="B142" s="349">
        <v>494000</v>
      </c>
      <c r="C142" s="349">
        <v>0</v>
      </c>
      <c r="D142" s="349">
        <v>0</v>
      </c>
      <c r="E142" s="349">
        <v>0</v>
      </c>
      <c r="F142" s="349">
        <v>0</v>
      </c>
      <c r="G142" s="349">
        <v>0</v>
      </c>
      <c r="H142" s="349">
        <v>0</v>
      </c>
      <c r="I142" s="139" t="s">
        <v>157</v>
      </c>
      <c r="J142" s="145" t="s">
        <v>190</v>
      </c>
    </row>
    <row r="143" spans="1:10" x14ac:dyDescent="0.3">
      <c r="A143" s="142" t="s">
        <v>333</v>
      </c>
      <c r="B143" s="349">
        <v>728000.00000000012</v>
      </c>
      <c r="C143" s="349">
        <v>390000</v>
      </c>
      <c r="D143" s="349">
        <v>130000</v>
      </c>
      <c r="E143" s="349">
        <v>390000</v>
      </c>
      <c r="F143" s="349">
        <v>130000</v>
      </c>
      <c r="G143" s="349">
        <v>390000</v>
      </c>
      <c r="H143" s="349">
        <v>130000</v>
      </c>
      <c r="I143" s="139" t="s">
        <v>157</v>
      </c>
      <c r="J143" s="145" t="s">
        <v>190</v>
      </c>
    </row>
    <row r="144" spans="1:10" x14ac:dyDescent="0.3">
      <c r="A144" s="142" t="s">
        <v>334</v>
      </c>
      <c r="B144" s="349">
        <v>12999.999999999922</v>
      </c>
      <c r="C144" s="349">
        <v>0</v>
      </c>
      <c r="D144" s="349">
        <v>0</v>
      </c>
      <c r="E144" s="349">
        <v>0</v>
      </c>
      <c r="F144" s="349">
        <v>0</v>
      </c>
      <c r="G144" s="349">
        <v>0</v>
      </c>
      <c r="H144" s="349">
        <v>0</v>
      </c>
      <c r="I144" s="139" t="s">
        <v>157</v>
      </c>
      <c r="J144" s="145" t="s">
        <v>190</v>
      </c>
    </row>
    <row r="145" spans="1:10" x14ac:dyDescent="0.3">
      <c r="A145" s="142" t="s">
        <v>786</v>
      </c>
      <c r="B145" s="349">
        <v>65000</v>
      </c>
      <c r="C145" s="349">
        <v>910000</v>
      </c>
      <c r="D145" s="349">
        <v>1170000</v>
      </c>
      <c r="E145" s="349">
        <v>910000</v>
      </c>
      <c r="F145" s="349">
        <v>1170000</v>
      </c>
      <c r="G145" s="349">
        <v>910000</v>
      </c>
      <c r="H145" s="349">
        <v>1170000</v>
      </c>
      <c r="I145" s="139" t="s">
        <v>157</v>
      </c>
      <c r="J145" s="145" t="s">
        <v>190</v>
      </c>
    </row>
    <row r="146" spans="1:10" x14ac:dyDescent="0.3">
      <c r="A146" s="142" t="s">
        <v>335</v>
      </c>
      <c r="B146" s="349">
        <v>314.18400000000003</v>
      </c>
      <c r="C146" s="349">
        <v>0</v>
      </c>
      <c r="D146" s="349">
        <v>0</v>
      </c>
      <c r="E146" s="349">
        <v>0</v>
      </c>
      <c r="F146" s="349">
        <v>0</v>
      </c>
      <c r="G146" s="349">
        <v>0</v>
      </c>
      <c r="H146" s="349">
        <v>0</v>
      </c>
      <c r="I146" s="139" t="s">
        <v>301</v>
      </c>
      <c r="J146" s="145" t="s">
        <v>190</v>
      </c>
    </row>
    <row r="147" spans="1:10" x14ac:dyDescent="0.3">
      <c r="A147" s="142" t="s">
        <v>336</v>
      </c>
      <c r="B147" s="136">
        <v>463.00800000000004</v>
      </c>
      <c r="C147" s="136">
        <v>248.04</v>
      </c>
      <c r="D147" s="136">
        <v>82.68</v>
      </c>
      <c r="E147" s="136">
        <v>248.04</v>
      </c>
      <c r="F147" s="136">
        <v>82.68</v>
      </c>
      <c r="G147" s="136">
        <v>248.04</v>
      </c>
      <c r="H147" s="136">
        <v>82.68</v>
      </c>
      <c r="I147" s="139" t="s">
        <v>301</v>
      </c>
      <c r="J147" s="145" t="s">
        <v>190</v>
      </c>
    </row>
    <row r="148" spans="1:10" x14ac:dyDescent="0.3">
      <c r="A148" s="142" t="s">
        <v>337</v>
      </c>
      <c r="B148" s="136">
        <v>8.2679999999999509</v>
      </c>
      <c r="C148" s="136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9" t="s">
        <v>301</v>
      </c>
      <c r="J148" s="145" t="s">
        <v>190</v>
      </c>
    </row>
    <row r="149" spans="1:10" x14ac:dyDescent="0.3">
      <c r="A149" s="142" t="s">
        <v>338</v>
      </c>
      <c r="B149" s="136">
        <v>14.468999999999999</v>
      </c>
      <c r="C149" s="136">
        <v>202.566</v>
      </c>
      <c r="D149" s="136">
        <v>260.44199999999995</v>
      </c>
      <c r="E149" s="136">
        <v>202.566</v>
      </c>
      <c r="F149" s="136">
        <v>260.44199999999995</v>
      </c>
      <c r="G149" s="136">
        <v>202.566</v>
      </c>
      <c r="H149" s="136">
        <v>260.44199999999995</v>
      </c>
      <c r="I149" s="139" t="s">
        <v>301</v>
      </c>
      <c r="J149" s="145" t="s">
        <v>190</v>
      </c>
    </row>
    <row r="150" spans="1:10" x14ac:dyDescent="0.3">
      <c r="A150" s="142" t="s">
        <v>339</v>
      </c>
      <c r="B150" s="137">
        <v>0.65</v>
      </c>
      <c r="C150" s="137">
        <v>0.65</v>
      </c>
      <c r="D150" s="137">
        <v>0.65</v>
      </c>
      <c r="E150" s="137">
        <v>0.65</v>
      </c>
      <c r="F150" s="137">
        <v>0.65</v>
      </c>
      <c r="G150" s="137">
        <v>0.65</v>
      </c>
      <c r="H150" s="137">
        <v>0.65</v>
      </c>
      <c r="I150" s="139" t="s">
        <v>7</v>
      </c>
      <c r="J150" s="145" t="s">
        <v>340</v>
      </c>
    </row>
    <row r="151" spans="1:10" x14ac:dyDescent="0.3">
      <c r="A151" s="142" t="s">
        <v>341</v>
      </c>
      <c r="B151" s="140">
        <v>500</v>
      </c>
      <c r="C151" s="139">
        <v>300</v>
      </c>
      <c r="D151" s="139">
        <v>200</v>
      </c>
      <c r="E151" s="139">
        <v>250</v>
      </c>
      <c r="F151" s="139">
        <v>150</v>
      </c>
      <c r="G151" s="139">
        <v>400</v>
      </c>
      <c r="H151" s="139">
        <v>300</v>
      </c>
      <c r="I151" s="139" t="s">
        <v>342</v>
      </c>
      <c r="J151" s="145" t="s">
        <v>343</v>
      </c>
    </row>
    <row r="152" spans="1:10" x14ac:dyDescent="0.3">
      <c r="A152" s="142" t="s">
        <v>317</v>
      </c>
      <c r="B152" s="140"/>
      <c r="C152" s="349">
        <v>253500000</v>
      </c>
      <c r="D152" s="349">
        <v>305500000</v>
      </c>
      <c r="E152" s="349">
        <v>211250000</v>
      </c>
      <c r="F152" s="349">
        <v>250250000</v>
      </c>
      <c r="G152" s="349">
        <v>338000000</v>
      </c>
      <c r="H152" s="349">
        <v>416000000</v>
      </c>
      <c r="I152" s="139" t="s">
        <v>109</v>
      </c>
      <c r="J152" s="145" t="s">
        <v>190</v>
      </c>
    </row>
    <row r="153" spans="1:10" x14ac:dyDescent="0.3">
      <c r="A153" s="142" t="s">
        <v>783</v>
      </c>
      <c r="B153" s="153"/>
      <c r="C153" s="349">
        <v>10140000</v>
      </c>
      <c r="D153" s="349">
        <v>12220000</v>
      </c>
      <c r="E153" s="349">
        <v>8450000</v>
      </c>
      <c r="F153" s="349">
        <v>10010000</v>
      </c>
      <c r="G153" s="349">
        <v>13520000</v>
      </c>
      <c r="H153" s="349">
        <v>16640000</v>
      </c>
      <c r="I153" s="139" t="s">
        <v>28</v>
      </c>
      <c r="J153" s="145" t="s">
        <v>190</v>
      </c>
    </row>
    <row r="154" spans="1:10" x14ac:dyDescent="0.3">
      <c r="A154" s="142" t="s">
        <v>798</v>
      </c>
      <c r="B154" s="153"/>
      <c r="C154" s="349">
        <v>7374545.4545454551</v>
      </c>
      <c r="D154" s="349">
        <v>9643636.3636363633</v>
      </c>
      <c r="E154" s="349">
        <v>7374545.4545454551</v>
      </c>
      <c r="F154" s="349">
        <v>9643636.3636363633</v>
      </c>
      <c r="G154" s="349">
        <v>7374545.4545454551</v>
      </c>
      <c r="H154" s="349">
        <v>9643636.3636363633</v>
      </c>
      <c r="I154" s="139" t="s">
        <v>28</v>
      </c>
      <c r="J154" s="145" t="s">
        <v>190</v>
      </c>
    </row>
    <row r="155" spans="1:10" x14ac:dyDescent="0.3">
      <c r="A155" s="142" t="s">
        <v>344</v>
      </c>
      <c r="B155" s="137"/>
      <c r="C155" s="137">
        <v>0.5</v>
      </c>
      <c r="D155" s="137">
        <v>0.5</v>
      </c>
      <c r="E155" s="137">
        <v>0.5</v>
      </c>
      <c r="F155" s="137">
        <v>0.5</v>
      </c>
      <c r="G155" s="137">
        <v>0.5</v>
      </c>
      <c r="H155" s="137">
        <v>0.5</v>
      </c>
      <c r="I155" s="139" t="s">
        <v>7</v>
      </c>
      <c r="J155" s="145" t="s">
        <v>171</v>
      </c>
    </row>
    <row r="156" spans="1:10" x14ac:dyDescent="0.3">
      <c r="A156" s="142" t="s">
        <v>117</v>
      </c>
      <c r="B156" s="137"/>
      <c r="C156" s="137">
        <v>0.55000000000000004</v>
      </c>
      <c r="D156" s="137">
        <v>0.57499999999999996</v>
      </c>
      <c r="E156" s="137">
        <v>0.6</v>
      </c>
      <c r="F156" s="137">
        <v>0.65</v>
      </c>
      <c r="G156" s="137">
        <v>0.52500000000000002</v>
      </c>
      <c r="H156" s="137">
        <v>0.55000000000000004</v>
      </c>
      <c r="I156" s="139" t="s">
        <v>7</v>
      </c>
      <c r="J156" s="145" t="s">
        <v>171</v>
      </c>
    </row>
    <row r="157" spans="1:10" x14ac:dyDescent="0.3">
      <c r="A157" s="142" t="s">
        <v>784</v>
      </c>
      <c r="B157" s="153"/>
      <c r="C157" s="153">
        <v>25</v>
      </c>
      <c r="D157" s="153">
        <v>25</v>
      </c>
      <c r="E157" s="153">
        <v>25</v>
      </c>
      <c r="F157" s="153">
        <v>25</v>
      </c>
      <c r="G157" s="153">
        <v>25</v>
      </c>
      <c r="H157" s="153">
        <v>25</v>
      </c>
      <c r="I157" s="139" t="s">
        <v>785</v>
      </c>
      <c r="J157" s="145"/>
    </row>
    <row r="158" spans="1:10" x14ac:dyDescent="0.3">
      <c r="A158" s="346" t="s">
        <v>345</v>
      </c>
      <c r="B158" s="352"/>
      <c r="C158" s="136"/>
      <c r="D158" s="136"/>
      <c r="E158" s="136"/>
      <c r="F158" s="136"/>
      <c r="G158" s="136"/>
      <c r="H158" s="136"/>
      <c r="I158" s="139"/>
      <c r="J158" s="145"/>
    </row>
    <row r="159" spans="1:10" x14ac:dyDescent="0.3">
      <c r="A159" s="142" t="s">
        <v>346</v>
      </c>
      <c r="B159" s="353">
        <v>58881067</v>
      </c>
      <c r="C159" s="353">
        <v>58881067</v>
      </c>
      <c r="D159" s="353">
        <v>58881067</v>
      </c>
      <c r="E159" s="353">
        <v>58881067</v>
      </c>
      <c r="F159" s="353">
        <v>58881067</v>
      </c>
      <c r="G159" s="353">
        <v>58881067</v>
      </c>
      <c r="H159" s="353">
        <v>58881067</v>
      </c>
      <c r="I159" s="139" t="s">
        <v>347</v>
      </c>
      <c r="J159" s="145" t="s">
        <v>348</v>
      </c>
    </row>
    <row r="160" spans="1:10" x14ac:dyDescent="0.3">
      <c r="A160" s="142" t="s">
        <v>349</v>
      </c>
      <c r="B160" s="353">
        <v>60</v>
      </c>
      <c r="C160" s="353">
        <v>60</v>
      </c>
      <c r="D160" s="353">
        <v>60</v>
      </c>
      <c r="E160" s="353">
        <v>60</v>
      </c>
      <c r="F160" s="353">
        <v>60</v>
      </c>
      <c r="G160" s="353">
        <v>60</v>
      </c>
      <c r="H160" s="353">
        <v>60</v>
      </c>
      <c r="I160" s="139" t="s">
        <v>350</v>
      </c>
      <c r="J160" s="145" t="s">
        <v>351</v>
      </c>
    </row>
    <row r="161" spans="1:10" x14ac:dyDescent="0.3">
      <c r="A161" s="354" t="s">
        <v>352</v>
      </c>
      <c r="B161" s="355">
        <v>0.24</v>
      </c>
      <c r="C161" s="355">
        <v>0.17216333333333333</v>
      </c>
      <c r="D161" s="355">
        <v>0.14954333333333333</v>
      </c>
      <c r="E161" s="355">
        <v>0.17216333333333333</v>
      </c>
      <c r="F161" s="355">
        <v>0.14954333333333333</v>
      </c>
      <c r="G161" s="355">
        <v>0.17216333333333333</v>
      </c>
      <c r="H161" s="355">
        <v>0.14954333333333333</v>
      </c>
      <c r="I161" s="139" t="s">
        <v>7</v>
      </c>
      <c r="J161" s="145" t="s">
        <v>353</v>
      </c>
    </row>
    <row r="162" spans="1:10" x14ac:dyDescent="0.3">
      <c r="A162" s="142" t="s">
        <v>354</v>
      </c>
      <c r="B162" s="353">
        <v>847.8873648</v>
      </c>
      <c r="C162" s="353">
        <v>608.2296458966</v>
      </c>
      <c r="D162" s="353">
        <v>528.31626176420002</v>
      </c>
      <c r="E162" s="353">
        <v>608.2296458966</v>
      </c>
      <c r="F162" s="353">
        <v>528.31626176420002</v>
      </c>
      <c r="G162" s="353">
        <v>608.2296458966</v>
      </c>
      <c r="H162" s="353">
        <v>528.31626176420002</v>
      </c>
      <c r="I162" s="139" t="s">
        <v>301</v>
      </c>
      <c r="J162" s="144" t="s">
        <v>190</v>
      </c>
    </row>
    <row r="163" spans="1:10" x14ac:dyDescent="0.3">
      <c r="A163" s="142" t="s">
        <v>355</v>
      </c>
      <c r="B163" s="353">
        <v>15.08</v>
      </c>
      <c r="C163" s="353">
        <v>15.08</v>
      </c>
      <c r="D163" s="353">
        <v>15.08</v>
      </c>
      <c r="E163" s="353">
        <v>15.08</v>
      </c>
      <c r="F163" s="353">
        <v>15.08</v>
      </c>
      <c r="G163" s="353">
        <v>15.08</v>
      </c>
      <c r="H163" s="353">
        <v>15.08</v>
      </c>
      <c r="I163" s="139" t="s">
        <v>350</v>
      </c>
      <c r="J163" s="144" t="s">
        <v>306</v>
      </c>
    </row>
    <row r="164" spans="1:10" x14ac:dyDescent="0.3">
      <c r="A164" s="142" t="s">
        <v>356</v>
      </c>
      <c r="B164" s="353">
        <v>8.2940000000000005</v>
      </c>
      <c r="C164" s="353">
        <v>8.2940000000000005</v>
      </c>
      <c r="D164" s="353">
        <v>8.2940000000000005</v>
      </c>
      <c r="E164" s="353">
        <v>8.2940000000000005</v>
      </c>
      <c r="F164" s="353">
        <v>8.2940000000000005</v>
      </c>
      <c r="G164" s="353">
        <v>8.2940000000000005</v>
      </c>
      <c r="H164" s="353">
        <v>8.2940000000000005</v>
      </c>
      <c r="I164" s="139" t="s">
        <v>350</v>
      </c>
      <c r="J164" s="144" t="s">
        <v>190</v>
      </c>
    </row>
    <row r="165" spans="1:10" x14ac:dyDescent="0.3">
      <c r="A165" s="142" t="s">
        <v>357</v>
      </c>
      <c r="B165" s="138">
        <v>0.45</v>
      </c>
      <c r="C165" s="138">
        <v>0.45</v>
      </c>
      <c r="D165" s="138">
        <v>0.45</v>
      </c>
      <c r="E165" s="138">
        <v>0.45</v>
      </c>
      <c r="F165" s="138">
        <v>0.45</v>
      </c>
      <c r="G165" s="138">
        <v>0.45</v>
      </c>
      <c r="H165" s="138">
        <v>0.45</v>
      </c>
      <c r="I165" s="139" t="s">
        <v>7</v>
      </c>
      <c r="J165" s="145" t="s">
        <v>358</v>
      </c>
    </row>
    <row r="166" spans="1:10" x14ac:dyDescent="0.3">
      <c r="A166" s="142" t="s">
        <v>359</v>
      </c>
      <c r="B166" s="138">
        <v>0.9</v>
      </c>
      <c r="C166" s="138">
        <v>0.30000000000000004</v>
      </c>
      <c r="D166" s="138">
        <v>9.9999999999999978E-2</v>
      </c>
      <c r="E166" s="138">
        <v>0.30000000000000004</v>
      </c>
      <c r="F166" s="138">
        <v>9.9999999999999978E-2</v>
      </c>
      <c r="G166" s="138">
        <v>0.30000000000000004</v>
      </c>
      <c r="H166" s="138">
        <v>9.9999999999999978E-2</v>
      </c>
      <c r="I166" s="139" t="s">
        <v>7</v>
      </c>
      <c r="J166" s="145" t="s">
        <v>190</v>
      </c>
    </row>
    <row r="167" spans="1:10" x14ac:dyDescent="0.3">
      <c r="A167" s="142" t="s">
        <v>360</v>
      </c>
      <c r="B167" s="137">
        <v>0.1</v>
      </c>
      <c r="C167" s="141">
        <v>0.7</v>
      </c>
      <c r="D167" s="141">
        <v>0.9</v>
      </c>
      <c r="E167" s="141">
        <v>0.7</v>
      </c>
      <c r="F167" s="141">
        <v>0.9</v>
      </c>
      <c r="G167" s="141">
        <v>0.7</v>
      </c>
      <c r="H167" s="141">
        <v>0.9</v>
      </c>
      <c r="I167" s="139" t="s">
        <v>7</v>
      </c>
      <c r="J167" s="145" t="s">
        <v>358</v>
      </c>
    </row>
    <row r="168" spans="1:10" x14ac:dyDescent="0.3">
      <c r="A168" s="142" t="s">
        <v>361</v>
      </c>
      <c r="B168" s="353">
        <v>52992960.300000004</v>
      </c>
      <c r="C168" s="353">
        <v>17664320.100000001</v>
      </c>
      <c r="D168" s="353">
        <v>5888106.6999999983</v>
      </c>
      <c r="E168" s="353">
        <v>17664320.100000001</v>
      </c>
      <c r="F168" s="353">
        <v>5888106.6999999983</v>
      </c>
      <c r="G168" s="353">
        <v>17664320.100000001</v>
      </c>
      <c r="H168" s="353">
        <v>5888106.6999999983</v>
      </c>
      <c r="I168" s="139" t="s">
        <v>347</v>
      </c>
      <c r="J168" s="145" t="s">
        <v>190</v>
      </c>
    </row>
    <row r="169" spans="1:10" x14ac:dyDescent="0.3">
      <c r="A169" s="142" t="s">
        <v>362</v>
      </c>
      <c r="B169" s="353">
        <v>5888106.7000000002</v>
      </c>
      <c r="C169" s="353">
        <v>41216746.899999999</v>
      </c>
      <c r="D169" s="353">
        <v>52992960.300000004</v>
      </c>
      <c r="E169" s="353">
        <v>41216746.899999999</v>
      </c>
      <c r="F169" s="353">
        <v>52992960.300000004</v>
      </c>
      <c r="G169" s="353">
        <v>41216746.899999999</v>
      </c>
      <c r="H169" s="353">
        <v>52992960.300000004</v>
      </c>
      <c r="I169" s="139" t="s">
        <v>347</v>
      </c>
      <c r="J169" s="145" t="s">
        <v>190</v>
      </c>
    </row>
    <row r="170" spans="1:10" x14ac:dyDescent="0.3">
      <c r="A170" s="142" t="s">
        <v>363</v>
      </c>
      <c r="B170" s="353">
        <v>799.13384132400017</v>
      </c>
      <c r="C170" s="353">
        <v>266.377947108</v>
      </c>
      <c r="D170" s="353">
        <v>88.792649035999972</v>
      </c>
      <c r="E170" s="353">
        <v>266.377947108</v>
      </c>
      <c r="F170" s="353">
        <v>88.792649035999972</v>
      </c>
      <c r="G170" s="353">
        <v>266.377947108</v>
      </c>
      <c r="H170" s="353">
        <v>88.792649035999972</v>
      </c>
      <c r="I170" s="139" t="s">
        <v>301</v>
      </c>
      <c r="J170" s="145" t="s">
        <v>190</v>
      </c>
    </row>
    <row r="171" spans="1:10" x14ac:dyDescent="0.3">
      <c r="A171" s="142" t="s">
        <v>364</v>
      </c>
      <c r="B171" s="353">
        <v>48.835956969800002</v>
      </c>
      <c r="C171" s="353">
        <v>341.8516987886</v>
      </c>
      <c r="D171" s="353">
        <v>439.52361272820008</v>
      </c>
      <c r="E171" s="353">
        <v>341.8516987886</v>
      </c>
      <c r="F171" s="353">
        <v>439.52361272820008</v>
      </c>
      <c r="G171" s="353">
        <v>341.8516987886</v>
      </c>
      <c r="H171" s="353">
        <v>439.52361272820008</v>
      </c>
      <c r="I171" s="139" t="s">
        <v>301</v>
      </c>
      <c r="J171" s="145" t="s">
        <v>190</v>
      </c>
    </row>
    <row r="172" spans="1:10" x14ac:dyDescent="0.3">
      <c r="A172" s="142" t="s">
        <v>365</v>
      </c>
      <c r="B172" s="140">
        <v>15</v>
      </c>
      <c r="C172" s="143">
        <v>10</v>
      </c>
      <c r="D172" s="143">
        <v>10</v>
      </c>
      <c r="E172" s="143">
        <v>8</v>
      </c>
      <c r="F172" s="143">
        <v>8</v>
      </c>
      <c r="G172" s="143">
        <v>15</v>
      </c>
      <c r="H172" s="143">
        <v>15</v>
      </c>
      <c r="I172" s="139" t="s">
        <v>366</v>
      </c>
      <c r="J172" s="145" t="s">
        <v>367</v>
      </c>
    </row>
    <row r="173" spans="1:10" x14ac:dyDescent="0.3">
      <c r="A173" s="142" t="s">
        <v>317</v>
      </c>
      <c r="B173" s="140"/>
      <c r="C173" s="349">
        <v>353286401.99999994</v>
      </c>
      <c r="D173" s="349">
        <v>471048536</v>
      </c>
      <c r="E173" s="349">
        <v>282629121.59999996</v>
      </c>
      <c r="F173" s="349">
        <v>376838828.80000001</v>
      </c>
      <c r="G173" s="349">
        <v>529929602.99999994</v>
      </c>
      <c r="H173" s="349">
        <v>706572804</v>
      </c>
      <c r="I173" s="139" t="s">
        <v>109</v>
      </c>
      <c r="J173" s="145" t="s">
        <v>190</v>
      </c>
    </row>
    <row r="174" spans="1:10" x14ac:dyDescent="0.3">
      <c r="A174" s="142" t="s">
        <v>783</v>
      </c>
      <c r="B174" s="153"/>
      <c r="C174" s="349">
        <v>20019562.779999994</v>
      </c>
      <c r="D174" s="349">
        <v>26692750.373333331</v>
      </c>
      <c r="E174" s="349">
        <v>16015650.223999998</v>
      </c>
      <c r="F174" s="349">
        <v>21354200.298666667</v>
      </c>
      <c r="G174" s="349">
        <v>30029344.169999994</v>
      </c>
      <c r="H174" s="349">
        <v>40039125.559999995</v>
      </c>
      <c r="I174" s="139" t="s">
        <v>28</v>
      </c>
      <c r="J174" s="145" t="s">
        <v>190</v>
      </c>
    </row>
    <row r="175" spans="1:10" x14ac:dyDescent="0.3">
      <c r="A175" s="142" t="s">
        <v>799</v>
      </c>
      <c r="B175" s="153"/>
      <c r="C175" s="349">
        <v>40039125.559999987</v>
      </c>
      <c r="D175" s="349">
        <v>53385500.746666662</v>
      </c>
      <c r="E175" s="349">
        <v>40039125.559999987</v>
      </c>
      <c r="F175" s="349">
        <v>53385500.746666662</v>
      </c>
      <c r="G175" s="349">
        <v>40039125.559999987</v>
      </c>
      <c r="H175" s="349">
        <v>53385500.746666662</v>
      </c>
      <c r="I175" s="139" t="s">
        <v>28</v>
      </c>
      <c r="J175" s="145" t="s">
        <v>190</v>
      </c>
    </row>
    <row r="176" spans="1:10" x14ac:dyDescent="0.3">
      <c r="A176" s="142" t="s">
        <v>344</v>
      </c>
      <c r="B176" s="137"/>
      <c r="C176" s="137">
        <v>0.3</v>
      </c>
      <c r="D176" s="137">
        <v>0.3</v>
      </c>
      <c r="E176" s="137">
        <v>0.3</v>
      </c>
      <c r="F176" s="137">
        <v>0.3</v>
      </c>
      <c r="G176" s="137">
        <v>0.3</v>
      </c>
      <c r="H176" s="137">
        <v>0.3</v>
      </c>
      <c r="I176" s="139" t="s">
        <v>7</v>
      </c>
      <c r="J176" s="145" t="s">
        <v>171</v>
      </c>
    </row>
    <row r="177" spans="1:10" x14ac:dyDescent="0.3">
      <c r="A177" s="142" t="s">
        <v>117</v>
      </c>
      <c r="B177" s="137"/>
      <c r="C177" s="137">
        <v>0.37</v>
      </c>
      <c r="D177" s="137">
        <v>0.40499999999999997</v>
      </c>
      <c r="E177" s="137">
        <v>0.43999999999999995</v>
      </c>
      <c r="F177" s="137">
        <v>0.51</v>
      </c>
      <c r="G177" s="137">
        <v>0.33499999999999996</v>
      </c>
      <c r="H177" s="137">
        <v>0.37</v>
      </c>
      <c r="I177" s="139"/>
      <c r="J177" s="145" t="s">
        <v>171</v>
      </c>
    </row>
    <row r="178" spans="1:10" x14ac:dyDescent="0.3">
      <c r="A178" s="142" t="s">
        <v>784</v>
      </c>
      <c r="B178" s="153"/>
      <c r="C178" s="153">
        <v>17.647058823529413</v>
      </c>
      <c r="D178" s="153">
        <v>17.647058823529413</v>
      </c>
      <c r="E178" s="153">
        <v>17.647058823529413</v>
      </c>
      <c r="F178" s="153">
        <v>17.647058823529413</v>
      </c>
      <c r="G178" s="153">
        <v>17.647058823529413</v>
      </c>
      <c r="H178" s="153">
        <v>17.647058823529413</v>
      </c>
      <c r="I178" s="139" t="s">
        <v>785</v>
      </c>
      <c r="J178" s="145"/>
    </row>
    <row r="179" spans="1:10" x14ac:dyDescent="0.3">
      <c r="A179" s="346" t="s">
        <v>368</v>
      </c>
      <c r="B179" s="140"/>
      <c r="C179" s="143"/>
      <c r="D179" s="143"/>
      <c r="E179" s="143"/>
      <c r="F179" s="143"/>
      <c r="G179" s="143"/>
      <c r="H179" s="143"/>
      <c r="I179" s="139"/>
      <c r="J179" s="145"/>
    </row>
    <row r="180" spans="1:10" x14ac:dyDescent="0.3">
      <c r="A180" s="142" t="s">
        <v>369</v>
      </c>
      <c r="B180" s="137">
        <v>0.05</v>
      </c>
      <c r="C180" s="137">
        <v>0.1</v>
      </c>
      <c r="D180" s="137">
        <v>0.15</v>
      </c>
      <c r="E180" s="137">
        <v>0.2</v>
      </c>
      <c r="F180" s="137">
        <v>0.3</v>
      </c>
      <c r="G180" s="137">
        <v>0.05</v>
      </c>
      <c r="H180" s="137">
        <v>0.1</v>
      </c>
      <c r="I180" s="139" t="s">
        <v>7</v>
      </c>
      <c r="J180" s="145" t="s">
        <v>171</v>
      </c>
    </row>
    <row r="181" spans="1:10" x14ac:dyDescent="0.3">
      <c r="A181" s="142" t="s">
        <v>787</v>
      </c>
      <c r="B181" s="356">
        <v>0.08</v>
      </c>
      <c r="C181" s="356">
        <v>0.13333333333333333</v>
      </c>
      <c r="D181" s="356">
        <v>0.2</v>
      </c>
      <c r="E181" s="356">
        <v>0.16</v>
      </c>
      <c r="F181" s="356">
        <v>0.26666666666666666</v>
      </c>
      <c r="G181" s="356">
        <v>0.1</v>
      </c>
      <c r="H181" s="356">
        <v>0.13333333333333333</v>
      </c>
      <c r="I181" s="139"/>
      <c r="J181" s="318" t="s">
        <v>788</v>
      </c>
    </row>
    <row r="182" spans="1:10" x14ac:dyDescent="0.3">
      <c r="A182" s="142" t="s">
        <v>1032</v>
      </c>
      <c r="B182" s="356">
        <v>0.35</v>
      </c>
      <c r="C182" s="356">
        <v>0.7</v>
      </c>
      <c r="D182" s="356">
        <v>0.93333333333333335</v>
      </c>
      <c r="E182" s="356">
        <v>0.7</v>
      </c>
      <c r="F182" s="356">
        <v>1.4</v>
      </c>
      <c r="G182" s="356">
        <v>0.7</v>
      </c>
      <c r="H182" s="356">
        <v>0.7</v>
      </c>
      <c r="I182" s="139"/>
      <c r="J182" s="318" t="s">
        <v>789</v>
      </c>
    </row>
    <row r="183" spans="1:10" x14ac:dyDescent="0.3">
      <c r="A183" s="142" t="s">
        <v>790</v>
      </c>
      <c r="B183" s="356">
        <v>0.66666666666666663</v>
      </c>
      <c r="C183" s="356">
        <v>1</v>
      </c>
      <c r="D183" s="356">
        <v>1</v>
      </c>
      <c r="E183" s="356">
        <v>1.25</v>
      </c>
      <c r="F183" s="356">
        <v>1.25</v>
      </c>
      <c r="G183" s="356">
        <v>0.66666666666666663</v>
      </c>
      <c r="H183" s="356">
        <v>0.66666666666666663</v>
      </c>
      <c r="I183" s="139"/>
      <c r="J183" s="318" t="s">
        <v>789</v>
      </c>
    </row>
    <row r="184" spans="1:10" x14ac:dyDescent="0.3">
      <c r="A184" s="142" t="s">
        <v>791</v>
      </c>
      <c r="B184" s="312"/>
      <c r="C184" s="312">
        <v>0.5</v>
      </c>
      <c r="D184" s="312">
        <v>1</v>
      </c>
      <c r="E184" s="312">
        <v>1</v>
      </c>
      <c r="F184" s="312">
        <v>2</v>
      </c>
      <c r="G184" s="312">
        <v>0</v>
      </c>
      <c r="H184" s="312">
        <v>0</v>
      </c>
      <c r="I184" s="139"/>
      <c r="J184" s="318" t="s">
        <v>171</v>
      </c>
    </row>
    <row r="185" spans="1:10" x14ac:dyDescent="0.3">
      <c r="A185" s="142" t="s">
        <v>792</v>
      </c>
      <c r="B185" s="137">
        <v>0.3</v>
      </c>
      <c r="C185" s="137">
        <v>0.3</v>
      </c>
      <c r="D185" s="137">
        <v>0.3</v>
      </c>
      <c r="E185" s="137">
        <v>0.3</v>
      </c>
      <c r="F185" s="137">
        <v>0.3</v>
      </c>
      <c r="G185" s="137">
        <v>0.3</v>
      </c>
      <c r="H185" s="137">
        <v>0.3</v>
      </c>
      <c r="I185" s="139" t="s">
        <v>7</v>
      </c>
      <c r="J185" s="318" t="s">
        <v>171</v>
      </c>
    </row>
    <row r="186" spans="1:10" x14ac:dyDescent="0.3">
      <c r="A186" s="142" t="s">
        <v>370</v>
      </c>
      <c r="B186" s="143">
        <v>15000</v>
      </c>
      <c r="C186" s="143">
        <v>30000</v>
      </c>
      <c r="D186" s="143">
        <v>50000</v>
      </c>
      <c r="E186" s="143">
        <v>30000</v>
      </c>
      <c r="F186" s="143">
        <v>50000</v>
      </c>
      <c r="G186" s="143">
        <v>30000</v>
      </c>
      <c r="H186" s="143">
        <v>50000</v>
      </c>
      <c r="I186" s="139" t="s">
        <v>371</v>
      </c>
      <c r="J186" s="318" t="s">
        <v>340</v>
      </c>
    </row>
    <row r="187" spans="1:10" x14ac:dyDescent="0.3">
      <c r="A187" s="142" t="s">
        <v>372</v>
      </c>
      <c r="B187" s="353">
        <v>80000</v>
      </c>
      <c r="C187" s="353">
        <v>100000</v>
      </c>
      <c r="D187" s="353">
        <v>140000</v>
      </c>
      <c r="E187" s="353">
        <v>100000</v>
      </c>
      <c r="F187" s="353">
        <v>140000</v>
      </c>
      <c r="G187" s="353">
        <v>100000</v>
      </c>
      <c r="H187" s="353">
        <v>140000</v>
      </c>
      <c r="I187" s="357" t="s">
        <v>371</v>
      </c>
      <c r="J187" s="318" t="s">
        <v>340</v>
      </c>
    </row>
    <row r="188" spans="1:10" x14ac:dyDescent="0.3">
      <c r="A188" s="358" t="s">
        <v>373</v>
      </c>
      <c r="B188" s="353">
        <v>1000</v>
      </c>
      <c r="C188" s="353">
        <v>1000</v>
      </c>
      <c r="D188" s="353">
        <v>1000</v>
      </c>
      <c r="E188" s="353">
        <v>1000</v>
      </c>
      <c r="F188" s="353">
        <v>1000</v>
      </c>
      <c r="G188" s="353">
        <v>1000</v>
      </c>
      <c r="H188" s="353">
        <v>1000</v>
      </c>
      <c r="I188" s="357" t="s">
        <v>371</v>
      </c>
      <c r="J188" s="318" t="s">
        <v>340</v>
      </c>
    </row>
    <row r="189" spans="1:10" x14ac:dyDescent="0.3">
      <c r="A189" s="358" t="s">
        <v>1033</v>
      </c>
      <c r="B189" s="353">
        <v>9000</v>
      </c>
      <c r="C189" s="353">
        <v>9000</v>
      </c>
      <c r="D189" s="353">
        <v>9000</v>
      </c>
      <c r="E189" s="353">
        <v>9000</v>
      </c>
      <c r="F189" s="353">
        <v>9000</v>
      </c>
      <c r="G189" s="353">
        <v>9000</v>
      </c>
      <c r="H189" s="353">
        <v>9000</v>
      </c>
      <c r="I189" s="357" t="s">
        <v>371</v>
      </c>
      <c r="J189" s="318" t="s">
        <v>1035</v>
      </c>
    </row>
    <row r="190" spans="1:10" x14ac:dyDescent="0.3">
      <c r="A190" s="358" t="s">
        <v>1034</v>
      </c>
      <c r="B190" s="353">
        <v>5.2941176470588234</v>
      </c>
      <c r="C190" s="353">
        <v>5.2941176470588234</v>
      </c>
      <c r="D190" s="353">
        <v>5.2941176470588234</v>
      </c>
      <c r="E190" s="353">
        <v>5.2941176470588234</v>
      </c>
      <c r="F190" s="353">
        <v>5.2941176470588234</v>
      </c>
      <c r="G190" s="353">
        <v>5.2941176470588234</v>
      </c>
      <c r="H190" s="353">
        <v>5.2941176470588234</v>
      </c>
      <c r="I190" s="357" t="s">
        <v>173</v>
      </c>
      <c r="J190" s="318" t="s">
        <v>190</v>
      </c>
    </row>
    <row r="191" spans="1:10" x14ac:dyDescent="0.3">
      <c r="A191" s="358" t="s">
        <v>374</v>
      </c>
      <c r="B191" s="353">
        <v>15000</v>
      </c>
      <c r="C191" s="353">
        <v>15000</v>
      </c>
      <c r="D191" s="353">
        <v>15000</v>
      </c>
      <c r="E191" s="353">
        <v>15000</v>
      </c>
      <c r="F191" s="353">
        <v>15000</v>
      </c>
      <c r="G191" s="353">
        <v>15000</v>
      </c>
      <c r="H191" s="353">
        <v>15000</v>
      </c>
      <c r="I191" s="357" t="s">
        <v>371</v>
      </c>
      <c r="J191" s="318" t="s">
        <v>340</v>
      </c>
    </row>
    <row r="192" spans="1:10" x14ac:dyDescent="0.3">
      <c r="A192" s="358" t="s">
        <v>793</v>
      </c>
      <c r="B192" s="353">
        <v>8.8235294117647065</v>
      </c>
      <c r="C192" s="353">
        <v>8.8235294117647065</v>
      </c>
      <c r="D192" s="353">
        <v>8.8235294117647065</v>
      </c>
      <c r="E192" s="353">
        <v>8.8235294117647065</v>
      </c>
      <c r="F192" s="353">
        <v>8.8235294117647065</v>
      </c>
      <c r="G192" s="353">
        <v>8.8235294117647065</v>
      </c>
      <c r="H192" s="353">
        <v>8.8235294117647065</v>
      </c>
      <c r="I192" s="357" t="s">
        <v>173</v>
      </c>
      <c r="J192" s="318" t="s">
        <v>190</v>
      </c>
    </row>
    <row r="193" spans="1:10" x14ac:dyDescent="0.3">
      <c r="A193" s="358" t="s">
        <v>794</v>
      </c>
      <c r="B193" s="353">
        <v>1700</v>
      </c>
      <c r="C193" s="353">
        <v>1700</v>
      </c>
      <c r="D193" s="353">
        <v>1700</v>
      </c>
      <c r="E193" s="353">
        <v>1700</v>
      </c>
      <c r="F193" s="353">
        <v>1700</v>
      </c>
      <c r="G193" s="353">
        <v>1700</v>
      </c>
      <c r="H193" s="353">
        <v>1700</v>
      </c>
      <c r="I193" s="357" t="s">
        <v>371</v>
      </c>
      <c r="J193" s="318" t="s">
        <v>795</v>
      </c>
    </row>
    <row r="194" spans="1:10" x14ac:dyDescent="0.3">
      <c r="A194" s="358" t="s">
        <v>375</v>
      </c>
      <c r="B194" s="353">
        <v>4000</v>
      </c>
      <c r="C194" s="353">
        <v>4000</v>
      </c>
      <c r="D194" s="353">
        <v>4000</v>
      </c>
      <c r="E194" s="353">
        <v>4000</v>
      </c>
      <c r="F194" s="353">
        <v>4000</v>
      </c>
      <c r="G194" s="353">
        <v>4000</v>
      </c>
      <c r="H194" s="353">
        <v>4000</v>
      </c>
      <c r="I194" s="357" t="s">
        <v>371</v>
      </c>
      <c r="J194" s="318" t="s">
        <v>795</v>
      </c>
    </row>
    <row r="195" spans="1:10" x14ac:dyDescent="0.3">
      <c r="A195" s="358" t="s">
        <v>377</v>
      </c>
      <c r="B195" s="353">
        <v>30000</v>
      </c>
      <c r="C195" s="353">
        <v>30000</v>
      </c>
      <c r="D195" s="353">
        <v>30000</v>
      </c>
      <c r="E195" s="353">
        <v>30000</v>
      </c>
      <c r="F195" s="353">
        <v>30000</v>
      </c>
      <c r="G195" s="353">
        <v>30000</v>
      </c>
      <c r="H195" s="353">
        <v>30000</v>
      </c>
      <c r="I195" s="357" t="s">
        <v>371</v>
      </c>
      <c r="J195" s="318" t="s">
        <v>340</v>
      </c>
    </row>
    <row r="196" spans="1:10" x14ac:dyDescent="0.3">
      <c r="A196" s="358" t="s">
        <v>378</v>
      </c>
      <c r="B196" s="353">
        <v>10000</v>
      </c>
      <c r="C196" s="353">
        <v>10000</v>
      </c>
      <c r="D196" s="353">
        <v>10000</v>
      </c>
      <c r="E196" s="353">
        <v>10000</v>
      </c>
      <c r="F196" s="353">
        <v>10000</v>
      </c>
      <c r="G196" s="353">
        <v>10000</v>
      </c>
      <c r="H196" s="353">
        <v>10000</v>
      </c>
      <c r="I196" s="357" t="s">
        <v>371</v>
      </c>
      <c r="J196" s="318" t="s">
        <v>340</v>
      </c>
    </row>
    <row r="197" spans="1:10" x14ac:dyDescent="0.3">
      <c r="A197" s="358" t="s">
        <v>379</v>
      </c>
      <c r="B197" s="353">
        <v>15000</v>
      </c>
      <c r="C197" s="353">
        <v>15000</v>
      </c>
      <c r="D197" s="353">
        <v>15000</v>
      </c>
      <c r="E197" s="353">
        <v>15000</v>
      </c>
      <c r="F197" s="353">
        <v>15000</v>
      </c>
      <c r="G197" s="353">
        <v>15000</v>
      </c>
      <c r="H197" s="353">
        <v>15000</v>
      </c>
      <c r="I197" s="357" t="s">
        <v>371</v>
      </c>
      <c r="J197" s="318" t="s">
        <v>340</v>
      </c>
    </row>
    <row r="198" spans="1:10" x14ac:dyDescent="0.3">
      <c r="A198" s="358" t="s">
        <v>796</v>
      </c>
      <c r="B198" s="353">
        <v>4.583333333333333</v>
      </c>
      <c r="C198" s="353">
        <v>4.583333333333333</v>
      </c>
      <c r="D198" s="353">
        <v>4.583333333333333</v>
      </c>
      <c r="E198" s="353">
        <v>4.583333333333333</v>
      </c>
      <c r="F198" s="353">
        <v>4.583333333333333</v>
      </c>
      <c r="G198" s="353">
        <v>4.583333333333333</v>
      </c>
      <c r="H198" s="353">
        <v>4.583333333333333</v>
      </c>
      <c r="I198" s="357" t="s">
        <v>173</v>
      </c>
      <c r="J198" s="318" t="s">
        <v>190</v>
      </c>
    </row>
    <row r="199" spans="1:10" ht="15" thickBot="1" x14ac:dyDescent="0.35">
      <c r="A199" s="359" t="s">
        <v>800</v>
      </c>
      <c r="B199" s="360">
        <v>20</v>
      </c>
      <c r="C199" s="146">
        <v>20</v>
      </c>
      <c r="D199" s="146">
        <v>20</v>
      </c>
      <c r="E199" s="146">
        <v>20</v>
      </c>
      <c r="F199" s="146">
        <v>20</v>
      </c>
      <c r="G199" s="146">
        <v>20</v>
      </c>
      <c r="H199" s="146">
        <v>20</v>
      </c>
      <c r="I199" s="361" t="s">
        <v>380</v>
      </c>
      <c r="J199" s="362" t="s">
        <v>316</v>
      </c>
    </row>
    <row r="200" spans="1:10" ht="15" thickBot="1" x14ac:dyDescent="0.35"/>
    <row r="201" spans="1:10" ht="15" thickBot="1" x14ac:dyDescent="0.35">
      <c r="A201" s="79" t="s">
        <v>804</v>
      </c>
      <c r="B201" s="21" t="s">
        <v>0</v>
      </c>
      <c r="C201" s="444" t="s">
        <v>1</v>
      </c>
      <c r="D201" s="445"/>
      <c r="E201" s="446" t="s">
        <v>153</v>
      </c>
      <c r="F201" s="447"/>
      <c r="G201" s="448" t="s">
        <v>2</v>
      </c>
      <c r="H201" s="448"/>
      <c r="I201" s="98"/>
      <c r="J201" s="81"/>
    </row>
    <row r="202" spans="1:10" x14ac:dyDescent="0.3">
      <c r="A202" s="135"/>
      <c r="B202" s="100">
        <v>2015</v>
      </c>
      <c r="C202" s="101">
        <v>2020</v>
      </c>
      <c r="D202" s="101">
        <v>2030</v>
      </c>
      <c r="E202" s="102">
        <v>2020</v>
      </c>
      <c r="F202" s="102">
        <v>2030</v>
      </c>
      <c r="G202" s="103">
        <v>2020</v>
      </c>
      <c r="H202" s="103">
        <v>2030</v>
      </c>
      <c r="I202" s="104" t="s">
        <v>3</v>
      </c>
      <c r="J202" s="105" t="s">
        <v>4</v>
      </c>
    </row>
    <row r="203" spans="1:10" ht="15.75" customHeight="1" x14ac:dyDescent="0.3">
      <c r="A203" s="142" t="s">
        <v>381</v>
      </c>
      <c r="B203" s="143"/>
      <c r="C203" s="143">
        <v>57641.356612999902</v>
      </c>
      <c r="D203" s="143">
        <v>181894.91956809815</v>
      </c>
      <c r="E203" s="451" t="s">
        <v>802</v>
      </c>
      <c r="F203" s="452"/>
      <c r="G203" s="452"/>
      <c r="H203" s="453"/>
      <c r="I203" s="139" t="s">
        <v>157</v>
      </c>
      <c r="J203" s="144" t="s">
        <v>382</v>
      </c>
    </row>
    <row r="204" spans="1:10" ht="15.75" customHeight="1" x14ac:dyDescent="0.3">
      <c r="A204" s="142" t="s">
        <v>383</v>
      </c>
      <c r="B204" s="143">
        <v>12.6</v>
      </c>
      <c r="C204" s="143">
        <v>8.8199999999999985</v>
      </c>
      <c r="D204" s="143">
        <v>7.9379999999999988</v>
      </c>
      <c r="E204" s="454"/>
      <c r="F204" s="455"/>
      <c r="G204" s="455"/>
      <c r="H204" s="456"/>
      <c r="I204" s="139" t="s">
        <v>102</v>
      </c>
      <c r="J204" s="145" t="s">
        <v>171</v>
      </c>
    </row>
    <row r="205" spans="1:10" ht="15.75" customHeight="1" x14ac:dyDescent="0.3">
      <c r="A205" s="142" t="s">
        <v>384</v>
      </c>
      <c r="B205" s="143"/>
      <c r="C205" s="143">
        <v>508.39676532665902</v>
      </c>
      <c r="D205" s="143">
        <v>1443.8818715315629</v>
      </c>
      <c r="E205" s="454"/>
      <c r="F205" s="455"/>
      <c r="G205" s="455"/>
      <c r="H205" s="456"/>
      <c r="I205" s="139" t="s">
        <v>301</v>
      </c>
      <c r="J205" s="145" t="s">
        <v>190</v>
      </c>
    </row>
    <row r="206" spans="1:10" ht="15" customHeight="1" x14ac:dyDescent="0.3">
      <c r="A206" s="142" t="s">
        <v>385</v>
      </c>
      <c r="B206" s="137"/>
      <c r="C206" s="137">
        <v>1</v>
      </c>
      <c r="D206" s="137">
        <v>1</v>
      </c>
      <c r="E206" s="454"/>
      <c r="F206" s="455"/>
      <c r="G206" s="455"/>
      <c r="H206" s="456"/>
      <c r="I206" s="139" t="s">
        <v>7</v>
      </c>
      <c r="J206" s="145" t="s">
        <v>386</v>
      </c>
    </row>
    <row r="207" spans="1:10" ht="15" customHeight="1" x14ac:dyDescent="0.3">
      <c r="A207" s="142" t="s">
        <v>801</v>
      </c>
      <c r="B207" s="137"/>
      <c r="C207" s="138">
        <v>0.2</v>
      </c>
      <c r="D207" s="138">
        <v>0.35</v>
      </c>
      <c r="E207" s="454"/>
      <c r="F207" s="455"/>
      <c r="G207" s="455"/>
      <c r="H207" s="456"/>
      <c r="I207" s="139" t="s">
        <v>7</v>
      </c>
      <c r="J207" s="145" t="s">
        <v>386</v>
      </c>
    </row>
    <row r="208" spans="1:10" ht="15" customHeight="1" x14ac:dyDescent="0.3">
      <c r="A208" s="142" t="s">
        <v>388</v>
      </c>
      <c r="B208" s="143"/>
      <c r="C208" s="143">
        <v>101.67935306533181</v>
      </c>
      <c r="D208" s="143">
        <v>429.09914023704812</v>
      </c>
      <c r="E208" s="454"/>
      <c r="F208" s="455"/>
      <c r="G208" s="455"/>
      <c r="H208" s="456"/>
      <c r="I208" s="139" t="s">
        <v>301</v>
      </c>
      <c r="J208" s="145" t="s">
        <v>190</v>
      </c>
    </row>
    <row r="209" spans="1:38" ht="15" customHeight="1" x14ac:dyDescent="0.3">
      <c r="A209" s="142" t="s">
        <v>389</v>
      </c>
      <c r="B209" s="143"/>
      <c r="C209" s="143">
        <v>4032.2580645161293</v>
      </c>
      <c r="D209" s="143">
        <v>4032.2580645161293</v>
      </c>
      <c r="E209" s="454"/>
      <c r="F209" s="455"/>
      <c r="G209" s="455"/>
      <c r="H209" s="456"/>
      <c r="I209" s="139" t="s">
        <v>390</v>
      </c>
      <c r="J209" s="145" t="s">
        <v>386</v>
      </c>
    </row>
    <row r="210" spans="1:38" ht="15" customHeight="1" x14ac:dyDescent="0.3">
      <c r="A210" s="142" t="s">
        <v>317</v>
      </c>
      <c r="B210" s="143"/>
      <c r="C210" s="143">
        <v>232424825.05241898</v>
      </c>
      <c r="D210" s="143">
        <v>733447256.32297647</v>
      </c>
      <c r="E210" s="454"/>
      <c r="F210" s="455"/>
      <c r="G210" s="455"/>
      <c r="H210" s="456"/>
      <c r="I210" s="139" t="s">
        <v>109</v>
      </c>
      <c r="J210" s="145" t="s">
        <v>190</v>
      </c>
    </row>
    <row r="211" spans="1:38" ht="15" customHeight="1" x14ac:dyDescent="0.3">
      <c r="A211" s="142" t="s">
        <v>747</v>
      </c>
      <c r="B211" s="312"/>
      <c r="C211" s="312">
        <v>0</v>
      </c>
      <c r="D211" s="312">
        <v>0</v>
      </c>
      <c r="E211" s="454"/>
      <c r="F211" s="455"/>
      <c r="G211" s="455"/>
      <c r="H211" s="456"/>
      <c r="I211" s="139"/>
      <c r="J211" s="145" t="s">
        <v>171</v>
      </c>
    </row>
    <row r="212" spans="1:38" ht="15" customHeight="1" x14ac:dyDescent="0.3">
      <c r="A212" s="142" t="s">
        <v>170</v>
      </c>
      <c r="B212" s="137"/>
      <c r="C212" s="137">
        <v>0.2</v>
      </c>
      <c r="D212" s="137">
        <v>0.2</v>
      </c>
      <c r="E212" s="454"/>
      <c r="F212" s="455"/>
      <c r="G212" s="455"/>
      <c r="H212" s="456"/>
      <c r="I212" s="139" t="s">
        <v>7</v>
      </c>
      <c r="J212" s="145" t="s">
        <v>171</v>
      </c>
    </row>
    <row r="213" spans="1:38" ht="15" customHeight="1" x14ac:dyDescent="0.3">
      <c r="A213" s="142" t="s">
        <v>391</v>
      </c>
      <c r="B213" s="137">
        <v>0.8</v>
      </c>
      <c r="C213" s="137">
        <v>0.7</v>
      </c>
      <c r="D213" s="137">
        <v>0.7</v>
      </c>
      <c r="E213" s="454"/>
      <c r="F213" s="455"/>
      <c r="G213" s="455"/>
      <c r="H213" s="456"/>
      <c r="I213" s="139" t="s">
        <v>7</v>
      </c>
      <c r="J213" s="145" t="s">
        <v>386</v>
      </c>
    </row>
    <row r="214" spans="1:38" ht="15" customHeight="1" x14ac:dyDescent="0.3">
      <c r="A214" s="142" t="s">
        <v>392</v>
      </c>
      <c r="B214" s="140">
        <v>15</v>
      </c>
      <c r="C214" s="140">
        <v>15</v>
      </c>
      <c r="D214" s="140">
        <v>15</v>
      </c>
      <c r="E214" s="454"/>
      <c r="F214" s="455"/>
      <c r="G214" s="455"/>
      <c r="H214" s="456"/>
      <c r="I214" s="139" t="s">
        <v>173</v>
      </c>
      <c r="J214" s="145" t="s">
        <v>386</v>
      </c>
    </row>
    <row r="215" spans="1:38" ht="15" customHeight="1" x14ac:dyDescent="0.3">
      <c r="A215" s="142" t="s">
        <v>393</v>
      </c>
      <c r="B215" s="153">
        <v>161.29032258064515</v>
      </c>
      <c r="C215" s="153">
        <v>161.29032258064515</v>
      </c>
      <c r="D215" s="153">
        <v>161.29032258064515</v>
      </c>
      <c r="E215" s="454"/>
      <c r="F215" s="455"/>
      <c r="G215" s="455"/>
      <c r="H215" s="456"/>
      <c r="I215" s="139" t="s">
        <v>394</v>
      </c>
      <c r="J215" s="145" t="s">
        <v>386</v>
      </c>
    </row>
    <row r="216" spans="1:38" ht="15" customHeight="1" x14ac:dyDescent="0.3">
      <c r="A216" s="142" t="s">
        <v>176</v>
      </c>
      <c r="B216" s="141"/>
      <c r="C216" s="141">
        <v>0</v>
      </c>
      <c r="D216" s="141">
        <v>0</v>
      </c>
      <c r="E216" s="454"/>
      <c r="F216" s="455"/>
      <c r="G216" s="455"/>
      <c r="H216" s="456"/>
      <c r="I216" s="139" t="s">
        <v>7</v>
      </c>
      <c r="J216" s="145" t="s">
        <v>395</v>
      </c>
    </row>
    <row r="217" spans="1:38" s="171" customFormat="1" x14ac:dyDescent="0.3">
      <c r="A217" s="142" t="s">
        <v>117</v>
      </c>
      <c r="B217" s="141">
        <v>0.84000000000000008</v>
      </c>
      <c r="C217" s="141">
        <v>0.76</v>
      </c>
      <c r="D217" s="141">
        <v>0.76</v>
      </c>
      <c r="E217" s="454"/>
      <c r="F217" s="455"/>
      <c r="G217" s="455"/>
      <c r="H217" s="456"/>
      <c r="I217" s="139" t="s">
        <v>7</v>
      </c>
      <c r="J217" s="145" t="s">
        <v>171</v>
      </c>
      <c r="K217" s="169"/>
      <c r="L217" s="170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  <c r="AA217" s="168"/>
      <c r="AB217" s="168"/>
      <c r="AC217" s="168"/>
      <c r="AD217" s="168"/>
      <c r="AE217" s="168"/>
      <c r="AF217" s="168"/>
      <c r="AG217" s="168"/>
      <c r="AH217" s="168"/>
      <c r="AI217" s="168"/>
      <c r="AJ217" s="168"/>
      <c r="AK217" s="168"/>
      <c r="AL217" s="168"/>
    </row>
    <row r="218" spans="1:38" s="19" customFormat="1" x14ac:dyDescent="0.3">
      <c r="A218" s="142" t="s">
        <v>688</v>
      </c>
      <c r="B218" s="140"/>
      <c r="C218" s="141">
        <v>0.3</v>
      </c>
      <c r="D218" s="141">
        <v>0.3</v>
      </c>
      <c r="E218" s="454"/>
      <c r="F218" s="455"/>
      <c r="G218" s="455"/>
      <c r="H218" s="456"/>
      <c r="I218" s="139" t="s">
        <v>7</v>
      </c>
      <c r="J218" s="145" t="s">
        <v>171</v>
      </c>
      <c r="K218" s="172"/>
      <c r="L218" s="173"/>
      <c r="M218" s="174"/>
    </row>
    <row r="219" spans="1:38" s="19" customFormat="1" x14ac:dyDescent="0.3">
      <c r="A219" s="142" t="s">
        <v>689</v>
      </c>
      <c r="B219" s="140"/>
      <c r="C219" s="141">
        <v>0.5</v>
      </c>
      <c r="D219" s="141">
        <v>0.5</v>
      </c>
      <c r="E219" s="454"/>
      <c r="F219" s="455"/>
      <c r="G219" s="455"/>
      <c r="H219" s="456"/>
      <c r="I219" s="139" t="s">
        <v>7</v>
      </c>
      <c r="J219" s="145" t="s">
        <v>171</v>
      </c>
      <c r="K219" s="172"/>
      <c r="L219" s="173"/>
      <c r="M219" s="174"/>
    </row>
    <row r="220" spans="1:38" s="19" customFormat="1" x14ac:dyDescent="0.3">
      <c r="A220" s="142" t="s">
        <v>690</v>
      </c>
      <c r="B220" s="140"/>
      <c r="C220" s="141">
        <v>0.1</v>
      </c>
      <c r="D220" s="141">
        <v>0.1</v>
      </c>
      <c r="E220" s="454"/>
      <c r="F220" s="455"/>
      <c r="G220" s="455"/>
      <c r="H220" s="456"/>
      <c r="I220" s="139" t="s">
        <v>7</v>
      </c>
      <c r="J220" s="145" t="s">
        <v>171</v>
      </c>
      <c r="K220" s="172"/>
      <c r="L220" s="173"/>
      <c r="M220" s="174"/>
    </row>
    <row r="221" spans="1:38" s="19" customFormat="1" x14ac:dyDescent="0.3">
      <c r="A221" s="142" t="s">
        <v>691</v>
      </c>
      <c r="B221" s="140"/>
      <c r="C221" s="141">
        <v>0.1</v>
      </c>
      <c r="D221" s="141">
        <v>0.1</v>
      </c>
      <c r="E221" s="454"/>
      <c r="F221" s="455"/>
      <c r="G221" s="455"/>
      <c r="H221" s="456"/>
      <c r="I221" s="139" t="s">
        <v>7</v>
      </c>
      <c r="J221" s="145" t="s">
        <v>171</v>
      </c>
      <c r="K221" s="172"/>
      <c r="L221" s="173"/>
      <c r="M221" s="174"/>
    </row>
    <row r="222" spans="1:38" s="19" customFormat="1" ht="15" thickBot="1" x14ac:dyDescent="0.35">
      <c r="A222" s="359" t="s">
        <v>692</v>
      </c>
      <c r="B222" s="360"/>
      <c r="C222" s="363">
        <v>0</v>
      </c>
      <c r="D222" s="363">
        <v>0</v>
      </c>
      <c r="E222" s="457"/>
      <c r="F222" s="458"/>
      <c r="G222" s="458"/>
      <c r="H222" s="459"/>
      <c r="I222" s="361" t="s">
        <v>7</v>
      </c>
      <c r="J222" s="362" t="s">
        <v>171</v>
      </c>
      <c r="K222" s="172"/>
      <c r="L222" s="173"/>
      <c r="M222" s="174"/>
    </row>
    <row r="223" spans="1:38" ht="15" thickBot="1" x14ac:dyDescent="0.35"/>
    <row r="224" spans="1:38" ht="15" thickBot="1" x14ac:dyDescent="0.35">
      <c r="A224" s="79" t="s">
        <v>780</v>
      </c>
      <c r="B224" s="21" t="s">
        <v>0</v>
      </c>
      <c r="C224" s="444" t="s">
        <v>1</v>
      </c>
      <c r="D224" s="445"/>
      <c r="E224" s="446" t="s">
        <v>153</v>
      </c>
      <c r="F224" s="447"/>
      <c r="G224" s="448" t="s">
        <v>2</v>
      </c>
      <c r="H224" s="448"/>
      <c r="I224" s="98"/>
      <c r="J224" s="81"/>
    </row>
    <row r="225" spans="1:10" x14ac:dyDescent="0.3">
      <c r="A225" s="135"/>
      <c r="B225" s="100">
        <v>2015</v>
      </c>
      <c r="C225" s="101">
        <v>2020</v>
      </c>
      <c r="D225" s="101">
        <v>2030</v>
      </c>
      <c r="E225" s="102">
        <v>2020</v>
      </c>
      <c r="F225" s="102">
        <v>2030</v>
      </c>
      <c r="G225" s="103">
        <v>2020</v>
      </c>
      <c r="H225" s="103">
        <v>2030</v>
      </c>
      <c r="I225" s="104" t="s">
        <v>3</v>
      </c>
      <c r="J225" s="105" t="s">
        <v>4</v>
      </c>
    </row>
    <row r="226" spans="1:10" ht="15.75" customHeight="1" x14ac:dyDescent="0.3">
      <c r="A226" s="142" t="s">
        <v>396</v>
      </c>
      <c r="B226" s="143"/>
      <c r="C226" s="143">
        <v>5400000</v>
      </c>
      <c r="D226" s="143">
        <v>16200000</v>
      </c>
      <c r="E226" s="451" t="s">
        <v>803</v>
      </c>
      <c r="F226" s="452"/>
      <c r="G226" s="452"/>
      <c r="H226" s="453"/>
      <c r="I226" s="139" t="s">
        <v>347</v>
      </c>
      <c r="J226" s="144" t="s">
        <v>397</v>
      </c>
    </row>
    <row r="227" spans="1:10" x14ac:dyDescent="0.3">
      <c r="A227" s="142" t="s">
        <v>396</v>
      </c>
      <c r="B227" s="143"/>
      <c r="C227" s="143">
        <v>90000</v>
      </c>
      <c r="D227" s="143">
        <v>270000</v>
      </c>
      <c r="E227" s="454"/>
      <c r="F227" s="455"/>
      <c r="G227" s="455"/>
      <c r="H227" s="456"/>
      <c r="I227" s="139" t="s">
        <v>157</v>
      </c>
      <c r="J227" s="144" t="s">
        <v>398</v>
      </c>
    </row>
    <row r="228" spans="1:10" x14ac:dyDescent="0.3">
      <c r="A228" s="142" t="s">
        <v>399</v>
      </c>
      <c r="B228" s="143">
        <v>90</v>
      </c>
      <c r="C228" s="143">
        <v>50</v>
      </c>
      <c r="D228" s="143">
        <v>40</v>
      </c>
      <c r="E228" s="454"/>
      <c r="F228" s="455"/>
      <c r="G228" s="455"/>
      <c r="H228" s="456"/>
      <c r="I228" s="139" t="s">
        <v>350</v>
      </c>
      <c r="J228" s="144" t="s">
        <v>400</v>
      </c>
    </row>
    <row r="229" spans="1:10" x14ac:dyDescent="0.3">
      <c r="A229" s="142" t="s">
        <v>401</v>
      </c>
      <c r="B229" s="143"/>
      <c r="C229" s="143">
        <v>270</v>
      </c>
      <c r="D229" s="143">
        <v>702</v>
      </c>
      <c r="E229" s="454"/>
      <c r="F229" s="455"/>
      <c r="G229" s="455"/>
      <c r="H229" s="456"/>
      <c r="I229" s="139" t="s">
        <v>301</v>
      </c>
      <c r="J229" s="145" t="s">
        <v>190</v>
      </c>
    </row>
    <row r="230" spans="1:10" x14ac:dyDescent="0.3">
      <c r="A230" s="142" t="s">
        <v>402</v>
      </c>
      <c r="B230" s="137"/>
      <c r="C230" s="137">
        <v>1</v>
      </c>
      <c r="D230" s="137">
        <v>1</v>
      </c>
      <c r="E230" s="454"/>
      <c r="F230" s="455"/>
      <c r="G230" s="455"/>
      <c r="H230" s="456"/>
      <c r="I230" s="139" t="s">
        <v>7</v>
      </c>
      <c r="J230" s="145" t="s">
        <v>386</v>
      </c>
    </row>
    <row r="231" spans="1:10" x14ac:dyDescent="0.3">
      <c r="A231" s="142" t="s">
        <v>387</v>
      </c>
      <c r="B231" s="137"/>
      <c r="C231" s="138">
        <v>0.2</v>
      </c>
      <c r="D231" s="138">
        <v>0.35</v>
      </c>
      <c r="E231" s="454"/>
      <c r="F231" s="455"/>
      <c r="G231" s="455"/>
      <c r="H231" s="456"/>
      <c r="I231" s="139" t="s">
        <v>7</v>
      </c>
      <c r="J231" s="145" t="s">
        <v>386</v>
      </c>
    </row>
    <row r="232" spans="1:10" x14ac:dyDescent="0.3">
      <c r="A232" s="142" t="s">
        <v>388</v>
      </c>
      <c r="B232" s="137"/>
      <c r="C232" s="143">
        <v>54</v>
      </c>
      <c r="D232" s="143">
        <v>205.2</v>
      </c>
      <c r="E232" s="454"/>
      <c r="F232" s="455"/>
      <c r="G232" s="455"/>
      <c r="H232" s="456"/>
      <c r="I232" s="139" t="s">
        <v>301</v>
      </c>
      <c r="J232" s="145" t="s">
        <v>190</v>
      </c>
    </row>
    <row r="233" spans="1:10" x14ac:dyDescent="0.3">
      <c r="A233" s="142" t="s">
        <v>389</v>
      </c>
      <c r="B233" s="143"/>
      <c r="C233" s="143">
        <v>5645.1612903225805</v>
      </c>
      <c r="D233" s="143">
        <v>6451.6129032258068</v>
      </c>
      <c r="E233" s="454"/>
      <c r="F233" s="455"/>
      <c r="G233" s="455"/>
      <c r="H233" s="456"/>
      <c r="I233" s="139" t="s">
        <v>403</v>
      </c>
      <c r="J233" s="145" t="s">
        <v>386</v>
      </c>
    </row>
    <row r="234" spans="1:10" x14ac:dyDescent="0.3">
      <c r="A234" s="142" t="s">
        <v>317</v>
      </c>
      <c r="B234" s="143"/>
      <c r="C234" s="143">
        <v>508064516.12903225</v>
      </c>
      <c r="D234" s="143">
        <v>1669354838.7096777</v>
      </c>
      <c r="E234" s="454"/>
      <c r="F234" s="455"/>
      <c r="G234" s="455"/>
      <c r="H234" s="456"/>
      <c r="I234" s="139" t="s">
        <v>109</v>
      </c>
      <c r="J234" s="145" t="s">
        <v>190</v>
      </c>
    </row>
    <row r="235" spans="1:10" x14ac:dyDescent="0.3">
      <c r="A235" s="142" t="s">
        <v>747</v>
      </c>
      <c r="B235" s="312"/>
      <c r="C235" s="312">
        <v>0</v>
      </c>
      <c r="D235" s="312">
        <v>0</v>
      </c>
      <c r="E235" s="454"/>
      <c r="F235" s="455"/>
      <c r="G235" s="455"/>
      <c r="H235" s="456"/>
      <c r="I235" s="139"/>
      <c r="J235" s="145" t="s">
        <v>171</v>
      </c>
    </row>
    <row r="236" spans="1:10" x14ac:dyDescent="0.3">
      <c r="A236" s="142" t="s">
        <v>170</v>
      </c>
      <c r="B236" s="137"/>
      <c r="C236" s="137">
        <v>0.2</v>
      </c>
      <c r="D236" s="137">
        <v>0.2</v>
      </c>
      <c r="E236" s="454"/>
      <c r="F236" s="455"/>
      <c r="G236" s="455"/>
      <c r="H236" s="456"/>
      <c r="I236" s="139" t="s">
        <v>7</v>
      </c>
      <c r="J236" s="145" t="s">
        <v>171</v>
      </c>
    </row>
    <row r="237" spans="1:10" x14ac:dyDescent="0.3">
      <c r="A237" s="142" t="s">
        <v>391</v>
      </c>
      <c r="B237" s="137">
        <v>0.8</v>
      </c>
      <c r="C237" s="137">
        <v>0.65</v>
      </c>
      <c r="D237" s="137">
        <v>0.6</v>
      </c>
      <c r="E237" s="454"/>
      <c r="F237" s="455"/>
      <c r="G237" s="455"/>
      <c r="H237" s="456"/>
      <c r="I237" s="139" t="s">
        <v>7</v>
      </c>
      <c r="J237" s="145" t="s">
        <v>386</v>
      </c>
    </row>
    <row r="238" spans="1:10" x14ac:dyDescent="0.3">
      <c r="A238" s="142" t="s">
        <v>392</v>
      </c>
      <c r="B238" s="140">
        <v>15</v>
      </c>
      <c r="C238" s="140">
        <v>15</v>
      </c>
      <c r="D238" s="140">
        <v>15</v>
      </c>
      <c r="E238" s="454"/>
      <c r="F238" s="455"/>
      <c r="G238" s="455"/>
      <c r="H238" s="456"/>
      <c r="I238" s="139" t="s">
        <v>173</v>
      </c>
      <c r="J238" s="145" t="s">
        <v>386</v>
      </c>
    </row>
    <row r="239" spans="1:10" x14ac:dyDescent="0.3">
      <c r="A239" s="142" t="s">
        <v>393</v>
      </c>
      <c r="B239" s="153"/>
      <c r="C239" s="153">
        <v>80.645161290322577</v>
      </c>
      <c r="D239" s="153">
        <v>80.645161290322577</v>
      </c>
      <c r="E239" s="454"/>
      <c r="F239" s="455"/>
      <c r="G239" s="455"/>
      <c r="H239" s="456"/>
      <c r="I239" s="139" t="s">
        <v>404</v>
      </c>
      <c r="J239" s="145" t="s">
        <v>171</v>
      </c>
    </row>
    <row r="240" spans="1:10" x14ac:dyDescent="0.3">
      <c r="A240" s="142" t="s">
        <v>176</v>
      </c>
      <c r="B240" s="140"/>
      <c r="C240" s="141">
        <v>0.5</v>
      </c>
      <c r="D240" s="141">
        <v>0.5</v>
      </c>
      <c r="E240" s="454"/>
      <c r="F240" s="455"/>
      <c r="G240" s="455"/>
      <c r="H240" s="456"/>
      <c r="I240" s="139" t="s">
        <v>7</v>
      </c>
      <c r="J240" s="145" t="s">
        <v>171</v>
      </c>
    </row>
    <row r="241" spans="1:13" s="19" customFormat="1" x14ac:dyDescent="0.3">
      <c r="A241" s="142" t="s">
        <v>117</v>
      </c>
      <c r="B241" s="141">
        <v>0.84000000000000008</v>
      </c>
      <c r="C241" s="141">
        <v>0.72</v>
      </c>
      <c r="D241" s="141">
        <v>0.67999999999999994</v>
      </c>
      <c r="E241" s="454"/>
      <c r="F241" s="455"/>
      <c r="G241" s="455"/>
      <c r="H241" s="456"/>
      <c r="I241" s="139" t="s">
        <v>7</v>
      </c>
      <c r="J241" s="145" t="s">
        <v>171</v>
      </c>
      <c r="K241" s="169"/>
      <c r="L241" s="168"/>
      <c r="M241" s="168"/>
    </row>
    <row r="242" spans="1:13" s="19" customFormat="1" x14ac:dyDescent="0.3">
      <c r="A242" s="142" t="s">
        <v>688</v>
      </c>
      <c r="B242" s="140"/>
      <c r="C242" s="141">
        <v>0.95</v>
      </c>
      <c r="D242" s="141">
        <v>0.95</v>
      </c>
      <c r="E242" s="454"/>
      <c r="F242" s="455"/>
      <c r="G242" s="455"/>
      <c r="H242" s="456"/>
      <c r="I242" s="139" t="s">
        <v>7</v>
      </c>
      <c r="J242" s="145" t="s">
        <v>171</v>
      </c>
      <c r="K242" s="172"/>
      <c r="L242" s="173"/>
      <c r="M242" s="174"/>
    </row>
    <row r="243" spans="1:13" s="19" customFormat="1" x14ac:dyDescent="0.3">
      <c r="A243" s="142" t="s">
        <v>689</v>
      </c>
      <c r="B243" s="140"/>
      <c r="C243" s="141">
        <v>5.0000000000000044E-2</v>
      </c>
      <c r="D243" s="141">
        <v>5.0000000000000044E-2</v>
      </c>
      <c r="E243" s="454"/>
      <c r="F243" s="455"/>
      <c r="G243" s="455"/>
      <c r="H243" s="456"/>
      <c r="I243" s="139" t="s">
        <v>7</v>
      </c>
      <c r="J243" s="145" t="s">
        <v>171</v>
      </c>
      <c r="K243" s="172"/>
      <c r="L243" s="173"/>
      <c r="M243" s="174"/>
    </row>
    <row r="244" spans="1:13" s="19" customFormat="1" x14ac:dyDescent="0.3">
      <c r="A244" s="142" t="s">
        <v>690</v>
      </c>
      <c r="B244" s="140"/>
      <c r="C244" s="141">
        <v>0</v>
      </c>
      <c r="D244" s="141">
        <v>0</v>
      </c>
      <c r="E244" s="454"/>
      <c r="F244" s="455"/>
      <c r="G244" s="455"/>
      <c r="H244" s="456"/>
      <c r="I244" s="139" t="s">
        <v>7</v>
      </c>
      <c r="J244" s="145" t="s">
        <v>171</v>
      </c>
      <c r="K244" s="172"/>
      <c r="L244" s="173"/>
      <c r="M244" s="174"/>
    </row>
    <row r="245" spans="1:13" s="19" customFormat="1" x14ac:dyDescent="0.3">
      <c r="A245" s="142" t="s">
        <v>691</v>
      </c>
      <c r="B245" s="140"/>
      <c r="C245" s="141">
        <v>0</v>
      </c>
      <c r="D245" s="141">
        <v>0</v>
      </c>
      <c r="E245" s="454"/>
      <c r="F245" s="455"/>
      <c r="G245" s="455"/>
      <c r="H245" s="456"/>
      <c r="I245" s="139" t="s">
        <v>7</v>
      </c>
      <c r="J245" s="145" t="s">
        <v>171</v>
      </c>
      <c r="K245" s="172"/>
      <c r="L245" s="173"/>
      <c r="M245" s="174"/>
    </row>
    <row r="246" spans="1:13" s="19" customFormat="1" ht="15" thickBot="1" x14ac:dyDescent="0.35">
      <c r="A246" s="359" t="s">
        <v>692</v>
      </c>
      <c r="B246" s="360"/>
      <c r="C246" s="363">
        <v>0</v>
      </c>
      <c r="D246" s="363">
        <v>0</v>
      </c>
      <c r="E246" s="457"/>
      <c r="F246" s="458"/>
      <c r="G246" s="458"/>
      <c r="H246" s="459"/>
      <c r="I246" s="361" t="s">
        <v>7</v>
      </c>
      <c r="J246" s="362" t="s">
        <v>171</v>
      </c>
      <c r="K246" s="172"/>
      <c r="L246" s="173"/>
      <c r="M246" s="174"/>
    </row>
    <row r="247" spans="1:13" ht="15" thickBot="1" x14ac:dyDescent="0.35"/>
    <row r="248" spans="1:13" ht="15" thickBot="1" x14ac:dyDescent="0.35">
      <c r="A248" s="79" t="s">
        <v>805</v>
      </c>
      <c r="B248" s="21" t="s">
        <v>0</v>
      </c>
      <c r="C248" s="444" t="s">
        <v>1</v>
      </c>
      <c r="D248" s="445"/>
      <c r="E248" s="446" t="s">
        <v>153</v>
      </c>
      <c r="F248" s="447"/>
      <c r="G248" s="448" t="s">
        <v>2</v>
      </c>
      <c r="H248" s="448"/>
      <c r="I248" s="98"/>
      <c r="J248" s="81"/>
    </row>
    <row r="249" spans="1:13" x14ac:dyDescent="0.3">
      <c r="A249" s="135"/>
      <c r="B249" s="100">
        <v>2015</v>
      </c>
      <c r="C249" s="101">
        <v>2020</v>
      </c>
      <c r="D249" s="101">
        <v>2030</v>
      </c>
      <c r="E249" s="102">
        <v>2020</v>
      </c>
      <c r="F249" s="102">
        <v>2030</v>
      </c>
      <c r="G249" s="103">
        <v>2020</v>
      </c>
      <c r="H249" s="103">
        <v>2030</v>
      </c>
      <c r="I249" s="104" t="s">
        <v>3</v>
      </c>
      <c r="J249" s="105" t="s">
        <v>4</v>
      </c>
    </row>
    <row r="250" spans="1:13" ht="15.75" customHeight="1" x14ac:dyDescent="0.3">
      <c r="A250" s="142" t="s">
        <v>405</v>
      </c>
      <c r="B250" s="143"/>
      <c r="C250" s="143">
        <v>1486820.7272710353</v>
      </c>
      <c r="D250" s="143">
        <v>4574042.4766672105</v>
      </c>
      <c r="E250" s="451" t="s">
        <v>803</v>
      </c>
      <c r="F250" s="452"/>
      <c r="G250" s="452"/>
      <c r="H250" s="453"/>
      <c r="I250" s="139" t="s">
        <v>347</v>
      </c>
      <c r="J250" s="145" t="s">
        <v>406</v>
      </c>
    </row>
    <row r="251" spans="1:13" x14ac:dyDescent="0.3">
      <c r="A251" s="142" t="s">
        <v>405</v>
      </c>
      <c r="B251" s="143"/>
      <c r="C251" s="143">
        <v>1065</v>
      </c>
      <c r="D251" s="143">
        <v>3277</v>
      </c>
      <c r="E251" s="454"/>
      <c r="F251" s="455"/>
      <c r="G251" s="455"/>
      <c r="H251" s="456"/>
      <c r="I251" s="139" t="s">
        <v>157</v>
      </c>
      <c r="J251" s="144" t="s">
        <v>29</v>
      </c>
    </row>
    <row r="252" spans="1:13" x14ac:dyDescent="0.3">
      <c r="A252" s="142" t="s">
        <v>407</v>
      </c>
      <c r="B252" s="143"/>
      <c r="C252" s="143">
        <v>1221675.0950548053</v>
      </c>
      <c r="D252" s="143">
        <v>3758350.7379020303</v>
      </c>
      <c r="E252" s="454"/>
      <c r="F252" s="455"/>
      <c r="G252" s="455"/>
      <c r="H252" s="456"/>
      <c r="I252" s="139" t="s">
        <v>347</v>
      </c>
      <c r="J252" s="145" t="s">
        <v>408</v>
      </c>
    </row>
    <row r="253" spans="1:13" x14ac:dyDescent="0.3">
      <c r="A253" s="142" t="s">
        <v>407</v>
      </c>
      <c r="B253" s="143"/>
      <c r="C253" s="143">
        <v>1067</v>
      </c>
      <c r="D253" s="143">
        <v>3282</v>
      </c>
      <c r="E253" s="454"/>
      <c r="F253" s="455"/>
      <c r="G253" s="455"/>
      <c r="H253" s="456"/>
      <c r="I253" s="139" t="s">
        <v>157</v>
      </c>
      <c r="J253" s="144" t="s">
        <v>29</v>
      </c>
    </row>
    <row r="254" spans="1:13" x14ac:dyDescent="0.3">
      <c r="A254" s="142" t="s">
        <v>409</v>
      </c>
      <c r="B254" s="143">
        <v>70</v>
      </c>
      <c r="C254" s="143">
        <v>40</v>
      </c>
      <c r="D254" s="143">
        <v>30</v>
      </c>
      <c r="E254" s="454"/>
      <c r="F254" s="455"/>
      <c r="G254" s="455"/>
      <c r="H254" s="456"/>
      <c r="I254" s="139" t="s">
        <v>350</v>
      </c>
      <c r="J254" s="144" t="s">
        <v>410</v>
      </c>
    </row>
    <row r="255" spans="1:13" x14ac:dyDescent="0.3">
      <c r="A255" s="142" t="s">
        <v>411</v>
      </c>
      <c r="B255" s="143">
        <v>60</v>
      </c>
      <c r="C255" s="143">
        <v>34.285714285714285</v>
      </c>
      <c r="D255" s="143">
        <v>25.714285714285715</v>
      </c>
      <c r="E255" s="454"/>
      <c r="F255" s="455"/>
      <c r="G255" s="455"/>
      <c r="H255" s="456"/>
      <c r="I255" s="139" t="s">
        <v>350</v>
      </c>
      <c r="J255" s="144" t="s">
        <v>171</v>
      </c>
    </row>
    <row r="256" spans="1:13" x14ac:dyDescent="0.3">
      <c r="A256" s="142" t="s">
        <v>412</v>
      </c>
      <c r="B256" s="147"/>
      <c r="C256" s="147">
        <v>59.472829090841415</v>
      </c>
      <c r="D256" s="143">
        <v>138.85853121817163</v>
      </c>
      <c r="E256" s="454"/>
      <c r="F256" s="455"/>
      <c r="G256" s="455"/>
      <c r="H256" s="456"/>
      <c r="I256" s="139" t="s">
        <v>301</v>
      </c>
      <c r="J256" s="145" t="s">
        <v>190</v>
      </c>
    </row>
    <row r="257" spans="1:38" x14ac:dyDescent="0.3">
      <c r="A257" s="142" t="s">
        <v>413</v>
      </c>
      <c r="B257" s="147"/>
      <c r="C257" s="147">
        <v>41.886003259021891</v>
      </c>
      <c r="D257" s="143">
        <v>107.11480550366483</v>
      </c>
      <c r="E257" s="454"/>
      <c r="F257" s="455"/>
      <c r="G257" s="455"/>
      <c r="H257" s="456"/>
      <c r="I257" s="139" t="s">
        <v>301</v>
      </c>
      <c r="J257" s="145" t="s">
        <v>190</v>
      </c>
    </row>
    <row r="258" spans="1:38" x14ac:dyDescent="0.3">
      <c r="A258" s="142" t="s">
        <v>414</v>
      </c>
      <c r="B258" s="137"/>
      <c r="C258" s="137">
        <v>1</v>
      </c>
      <c r="D258" s="137">
        <v>1</v>
      </c>
      <c r="E258" s="454"/>
      <c r="F258" s="455"/>
      <c r="G258" s="455"/>
      <c r="H258" s="456"/>
      <c r="I258" s="139" t="s">
        <v>7</v>
      </c>
      <c r="J258" s="145" t="s">
        <v>386</v>
      </c>
    </row>
    <row r="259" spans="1:38" x14ac:dyDescent="0.3">
      <c r="A259" s="142" t="s">
        <v>415</v>
      </c>
      <c r="B259" s="308"/>
      <c r="C259" s="308">
        <v>0.3</v>
      </c>
      <c r="D259" s="308">
        <v>0.5</v>
      </c>
      <c r="E259" s="454"/>
      <c r="F259" s="455"/>
      <c r="G259" s="455"/>
      <c r="H259" s="456"/>
      <c r="I259" s="139" t="s">
        <v>7</v>
      </c>
      <c r="J259" s="145" t="s">
        <v>44</v>
      </c>
    </row>
    <row r="260" spans="1:38" x14ac:dyDescent="0.3">
      <c r="A260" s="142" t="s">
        <v>388</v>
      </c>
      <c r="B260" s="308"/>
      <c r="C260" s="365">
        <v>30.407649704958992</v>
      </c>
      <c r="D260" s="143">
        <v>102.71490189094558</v>
      </c>
      <c r="E260" s="454"/>
      <c r="F260" s="455"/>
      <c r="G260" s="455"/>
      <c r="H260" s="456"/>
      <c r="I260" s="139" t="s">
        <v>301</v>
      </c>
      <c r="J260" s="145" t="s">
        <v>190</v>
      </c>
    </row>
    <row r="261" spans="1:38" x14ac:dyDescent="0.3">
      <c r="A261" s="142" t="s">
        <v>389</v>
      </c>
      <c r="B261" s="143"/>
      <c r="C261" s="143">
        <v>150000</v>
      </c>
      <c r="D261" s="143">
        <v>150000</v>
      </c>
      <c r="E261" s="454"/>
      <c r="F261" s="455"/>
      <c r="G261" s="455"/>
      <c r="H261" s="456"/>
      <c r="I261" s="139" t="s">
        <v>390</v>
      </c>
      <c r="J261" s="145" t="s">
        <v>386</v>
      </c>
    </row>
    <row r="262" spans="1:38" x14ac:dyDescent="0.3">
      <c r="A262" s="142" t="s">
        <v>317</v>
      </c>
      <c r="B262" s="143"/>
      <c r="C262" s="143">
        <v>319800000</v>
      </c>
      <c r="D262" s="143">
        <v>983850000</v>
      </c>
      <c r="E262" s="454"/>
      <c r="F262" s="455"/>
      <c r="G262" s="455"/>
      <c r="H262" s="456"/>
      <c r="I262" s="139" t="s">
        <v>109</v>
      </c>
      <c r="J262" s="145" t="s">
        <v>190</v>
      </c>
    </row>
    <row r="263" spans="1:38" x14ac:dyDescent="0.3">
      <c r="A263" s="142" t="s">
        <v>747</v>
      </c>
      <c r="B263" s="312"/>
      <c r="C263" s="312">
        <v>0</v>
      </c>
      <c r="D263" s="312">
        <v>0</v>
      </c>
      <c r="E263" s="454"/>
      <c r="F263" s="455"/>
      <c r="G263" s="455"/>
      <c r="H263" s="456"/>
      <c r="I263" s="139"/>
      <c r="J263" s="145" t="s">
        <v>171</v>
      </c>
    </row>
    <row r="264" spans="1:38" x14ac:dyDescent="0.3">
      <c r="A264" s="142" t="s">
        <v>170</v>
      </c>
      <c r="B264" s="137"/>
      <c r="C264" s="137">
        <v>0.2</v>
      </c>
      <c r="D264" s="137">
        <v>0.2</v>
      </c>
      <c r="E264" s="454"/>
      <c r="F264" s="455"/>
      <c r="G264" s="455"/>
      <c r="H264" s="456"/>
      <c r="I264" s="139" t="s">
        <v>7</v>
      </c>
      <c r="J264" s="145" t="s">
        <v>171</v>
      </c>
    </row>
    <row r="265" spans="1:38" x14ac:dyDescent="0.3">
      <c r="A265" s="142" t="s">
        <v>391</v>
      </c>
      <c r="B265" s="137">
        <v>0.7</v>
      </c>
      <c r="C265" s="137">
        <v>0.6</v>
      </c>
      <c r="D265" s="137">
        <v>0.5</v>
      </c>
      <c r="E265" s="454"/>
      <c r="F265" s="455"/>
      <c r="G265" s="455"/>
      <c r="H265" s="456"/>
      <c r="I265" s="139" t="s">
        <v>7</v>
      </c>
      <c r="J265" s="145" t="s">
        <v>386</v>
      </c>
    </row>
    <row r="266" spans="1:38" x14ac:dyDescent="0.3">
      <c r="A266" s="142" t="s">
        <v>392</v>
      </c>
      <c r="B266" s="140">
        <v>15</v>
      </c>
      <c r="C266" s="143">
        <v>15</v>
      </c>
      <c r="D266" s="143">
        <v>15</v>
      </c>
      <c r="E266" s="454"/>
      <c r="F266" s="455"/>
      <c r="G266" s="455"/>
      <c r="H266" s="456"/>
      <c r="I266" s="139" t="s">
        <v>173</v>
      </c>
      <c r="J266" s="145" t="s">
        <v>386</v>
      </c>
    </row>
    <row r="267" spans="1:38" x14ac:dyDescent="0.3">
      <c r="A267" s="142" t="s">
        <v>393</v>
      </c>
      <c r="B267" s="147"/>
      <c r="C267" s="147">
        <v>1000</v>
      </c>
      <c r="D267" s="147">
        <v>1000</v>
      </c>
      <c r="E267" s="454"/>
      <c r="F267" s="455"/>
      <c r="G267" s="455"/>
      <c r="H267" s="456"/>
      <c r="I267" s="139" t="s">
        <v>394</v>
      </c>
      <c r="J267" s="145" t="s">
        <v>171</v>
      </c>
    </row>
    <row r="268" spans="1:38" s="171" customFormat="1" x14ac:dyDescent="0.3">
      <c r="A268" s="142" t="s">
        <v>176</v>
      </c>
      <c r="B268" s="140"/>
      <c r="C268" s="141">
        <v>0.5</v>
      </c>
      <c r="D268" s="141">
        <v>0.5</v>
      </c>
      <c r="E268" s="454"/>
      <c r="F268" s="455"/>
      <c r="G268" s="455"/>
      <c r="H268" s="456"/>
      <c r="I268" s="139" t="s">
        <v>7</v>
      </c>
      <c r="J268" s="145" t="s">
        <v>171</v>
      </c>
      <c r="K268" s="169"/>
      <c r="L268" s="168"/>
      <c r="M268" s="168"/>
      <c r="N268" s="19"/>
      <c r="O268" s="168"/>
      <c r="P268" s="168"/>
      <c r="Q268" s="168"/>
      <c r="R268" s="168"/>
      <c r="S268" s="168"/>
      <c r="T268" s="168"/>
      <c r="U268" s="168"/>
      <c r="V268" s="168"/>
      <c r="W268" s="168"/>
      <c r="X268" s="168"/>
      <c r="Y268" s="168"/>
      <c r="Z268" s="168"/>
      <c r="AA268" s="168"/>
      <c r="AB268" s="168"/>
      <c r="AC268" s="168"/>
      <c r="AD268" s="168"/>
      <c r="AE268" s="168"/>
      <c r="AF268" s="168"/>
      <c r="AG268" s="168"/>
      <c r="AH268" s="168"/>
      <c r="AI268" s="168"/>
      <c r="AJ268" s="168"/>
      <c r="AK268" s="168"/>
      <c r="AL268" s="168"/>
    </row>
    <row r="269" spans="1:38" s="171" customFormat="1" x14ac:dyDescent="0.3">
      <c r="A269" s="142" t="s">
        <v>117</v>
      </c>
      <c r="B269" s="141"/>
      <c r="C269" s="141">
        <v>0.67999999999999994</v>
      </c>
      <c r="D269" s="141">
        <v>0.60000000000000009</v>
      </c>
      <c r="E269" s="454"/>
      <c r="F269" s="455"/>
      <c r="G269" s="455"/>
      <c r="H269" s="456"/>
      <c r="I269" s="139" t="s">
        <v>7</v>
      </c>
      <c r="J269" s="145" t="s">
        <v>171</v>
      </c>
      <c r="K269" s="169"/>
      <c r="L269" s="168"/>
      <c r="M269" s="168"/>
      <c r="N269" s="19"/>
      <c r="O269" s="168"/>
      <c r="P269" s="168"/>
      <c r="Q269" s="168"/>
      <c r="R269" s="168"/>
      <c r="S269" s="168"/>
      <c r="T269" s="168"/>
      <c r="U269" s="168"/>
      <c r="V269" s="168"/>
      <c r="W269" s="168"/>
      <c r="X269" s="168"/>
      <c r="Y269" s="168"/>
      <c r="Z269" s="168"/>
      <c r="AA269" s="168"/>
      <c r="AB269" s="168"/>
      <c r="AC269" s="168"/>
      <c r="AD269" s="168"/>
      <c r="AE269" s="168"/>
      <c r="AF269" s="168"/>
      <c r="AG269" s="168"/>
      <c r="AH269" s="168"/>
      <c r="AI269" s="168"/>
      <c r="AJ269" s="168"/>
      <c r="AK269" s="168"/>
      <c r="AL269" s="168"/>
    </row>
    <row r="270" spans="1:38" s="19" customFormat="1" x14ac:dyDescent="0.3">
      <c r="A270" s="142" t="s">
        <v>688</v>
      </c>
      <c r="B270" s="140"/>
      <c r="C270" s="141">
        <v>1</v>
      </c>
      <c r="D270" s="141">
        <v>1</v>
      </c>
      <c r="E270" s="454"/>
      <c r="F270" s="455"/>
      <c r="G270" s="455"/>
      <c r="H270" s="456"/>
      <c r="I270" s="139" t="s">
        <v>7</v>
      </c>
      <c r="J270" s="145" t="s">
        <v>171</v>
      </c>
      <c r="K270" s="172"/>
      <c r="L270" s="173"/>
      <c r="M270" s="174"/>
    </row>
    <row r="271" spans="1:38" s="19" customFormat="1" x14ac:dyDescent="0.3">
      <c r="A271" s="142" t="s">
        <v>689</v>
      </c>
      <c r="B271" s="140"/>
      <c r="C271" s="141">
        <v>0</v>
      </c>
      <c r="D271" s="141">
        <v>0</v>
      </c>
      <c r="E271" s="454"/>
      <c r="F271" s="455"/>
      <c r="G271" s="455"/>
      <c r="H271" s="456"/>
      <c r="I271" s="139" t="s">
        <v>7</v>
      </c>
      <c r="J271" s="145" t="s">
        <v>171</v>
      </c>
      <c r="K271" s="172"/>
      <c r="L271" s="173"/>
      <c r="M271" s="174"/>
    </row>
    <row r="272" spans="1:38" s="19" customFormat="1" x14ac:dyDescent="0.3">
      <c r="A272" s="142" t="s">
        <v>690</v>
      </c>
      <c r="B272" s="140"/>
      <c r="C272" s="141">
        <v>0</v>
      </c>
      <c r="D272" s="141">
        <v>0</v>
      </c>
      <c r="E272" s="454"/>
      <c r="F272" s="455"/>
      <c r="G272" s="455"/>
      <c r="H272" s="456"/>
      <c r="I272" s="139" t="s">
        <v>7</v>
      </c>
      <c r="J272" s="145" t="s">
        <v>171</v>
      </c>
      <c r="K272" s="172"/>
      <c r="L272" s="173"/>
      <c r="M272" s="174"/>
    </row>
    <row r="273" spans="1:13" s="19" customFormat="1" x14ac:dyDescent="0.3">
      <c r="A273" s="142" t="s">
        <v>691</v>
      </c>
      <c r="B273" s="140"/>
      <c r="C273" s="141">
        <v>0</v>
      </c>
      <c r="D273" s="141">
        <v>0</v>
      </c>
      <c r="E273" s="454"/>
      <c r="F273" s="455"/>
      <c r="G273" s="455"/>
      <c r="H273" s="456"/>
      <c r="I273" s="139" t="s">
        <v>7</v>
      </c>
      <c r="J273" s="145" t="s">
        <v>171</v>
      </c>
      <c r="K273" s="172"/>
      <c r="L273" s="173"/>
      <c r="M273" s="174"/>
    </row>
    <row r="274" spans="1:13" s="19" customFormat="1" ht="15" thickBot="1" x14ac:dyDescent="0.35">
      <c r="A274" s="359" t="s">
        <v>692</v>
      </c>
      <c r="B274" s="360"/>
      <c r="C274" s="363">
        <v>0</v>
      </c>
      <c r="D274" s="363">
        <v>0</v>
      </c>
      <c r="E274" s="457"/>
      <c r="F274" s="458"/>
      <c r="G274" s="458"/>
      <c r="H274" s="459"/>
      <c r="I274" s="361" t="s">
        <v>7</v>
      </c>
      <c r="J274" s="362" t="s">
        <v>171</v>
      </c>
      <c r="K274" s="172"/>
      <c r="L274" s="173"/>
      <c r="M274" s="174"/>
    </row>
    <row r="275" spans="1:13" ht="15" thickBot="1" x14ac:dyDescent="0.35"/>
    <row r="276" spans="1:13" ht="15" thickBot="1" x14ac:dyDescent="0.35">
      <c r="A276" s="79" t="s">
        <v>781</v>
      </c>
      <c r="B276" s="148" t="s">
        <v>0</v>
      </c>
      <c r="C276" s="460" t="s">
        <v>1</v>
      </c>
      <c r="D276" s="461"/>
      <c r="E276" s="462" t="s">
        <v>153</v>
      </c>
      <c r="F276" s="463"/>
      <c r="G276" s="464" t="s">
        <v>2</v>
      </c>
      <c r="H276" s="465"/>
      <c r="I276" s="98"/>
      <c r="J276" s="149"/>
    </row>
    <row r="277" spans="1:13" x14ac:dyDescent="0.3">
      <c r="A277" s="135"/>
      <c r="B277" s="281">
        <v>2015</v>
      </c>
      <c r="C277" s="282">
        <v>2020</v>
      </c>
      <c r="D277" s="282">
        <v>2030</v>
      </c>
      <c r="E277" s="283">
        <v>2020</v>
      </c>
      <c r="F277" s="283">
        <v>2030</v>
      </c>
      <c r="G277" s="284">
        <v>2020</v>
      </c>
      <c r="H277" s="284">
        <v>2030</v>
      </c>
      <c r="I277" s="104" t="s">
        <v>3</v>
      </c>
      <c r="J277" s="105" t="s">
        <v>4</v>
      </c>
    </row>
    <row r="278" spans="1:13" x14ac:dyDescent="0.3">
      <c r="A278" s="142" t="s">
        <v>416</v>
      </c>
      <c r="B278" s="147">
        <v>196357147</v>
      </c>
      <c r="C278" s="147">
        <v>196357147</v>
      </c>
      <c r="D278" s="147">
        <v>196357147</v>
      </c>
      <c r="E278" s="147">
        <v>196357147</v>
      </c>
      <c r="F278" s="147">
        <v>196357147</v>
      </c>
      <c r="G278" s="147">
        <v>196357147</v>
      </c>
      <c r="H278" s="147">
        <v>196357147</v>
      </c>
      <c r="I278" s="139" t="s">
        <v>347</v>
      </c>
      <c r="J278" s="145" t="s">
        <v>417</v>
      </c>
    </row>
    <row r="279" spans="1:13" x14ac:dyDescent="0.3">
      <c r="A279" s="142" t="s">
        <v>418</v>
      </c>
      <c r="B279" s="147"/>
      <c r="C279" s="147">
        <v>19635714.699999999</v>
      </c>
      <c r="D279" s="147">
        <v>58907144.100000001</v>
      </c>
      <c r="E279" s="147">
        <v>49089286.75</v>
      </c>
      <c r="F279" s="147">
        <v>147267860.25</v>
      </c>
      <c r="G279" s="147">
        <v>19635714.699999999</v>
      </c>
      <c r="H279" s="147">
        <v>58907144.100000001</v>
      </c>
      <c r="I279" s="139" t="s">
        <v>347</v>
      </c>
      <c r="J279" s="145" t="s">
        <v>419</v>
      </c>
    </row>
    <row r="280" spans="1:13" x14ac:dyDescent="0.3">
      <c r="A280" s="142" t="s">
        <v>420</v>
      </c>
      <c r="B280" s="147"/>
      <c r="C280" s="147">
        <v>3927.1429400000002</v>
      </c>
      <c r="D280" s="147">
        <v>11781.428819999999</v>
      </c>
      <c r="E280" s="147">
        <v>9817.8573500000002</v>
      </c>
      <c r="F280" s="147">
        <v>29453.572049999999</v>
      </c>
      <c r="G280" s="147">
        <v>3927.1429400000002</v>
      </c>
      <c r="H280" s="147">
        <v>11781.428819999999</v>
      </c>
      <c r="I280" s="139" t="s">
        <v>301</v>
      </c>
      <c r="J280" s="145" t="s">
        <v>190</v>
      </c>
    </row>
    <row r="281" spans="1:13" x14ac:dyDescent="0.3">
      <c r="A281" s="142" t="s">
        <v>421</v>
      </c>
      <c r="B281" s="147">
        <v>37249082</v>
      </c>
      <c r="C281" s="147">
        <v>37249082</v>
      </c>
      <c r="D281" s="147">
        <v>37249082</v>
      </c>
      <c r="E281" s="147">
        <v>37249082</v>
      </c>
      <c r="F281" s="147">
        <v>37249082</v>
      </c>
      <c r="G281" s="147">
        <v>37249082</v>
      </c>
      <c r="H281" s="147">
        <v>37249082</v>
      </c>
      <c r="I281" s="139" t="s">
        <v>347</v>
      </c>
      <c r="J281" s="145" t="s">
        <v>29</v>
      </c>
    </row>
    <row r="282" spans="1:13" x14ac:dyDescent="0.3">
      <c r="A282" s="142" t="s">
        <v>422</v>
      </c>
      <c r="B282" s="147"/>
      <c r="C282" s="147">
        <v>3724908.2</v>
      </c>
      <c r="D282" s="147">
        <v>11174724.6</v>
      </c>
      <c r="E282" s="147">
        <v>9312270.5</v>
      </c>
      <c r="F282" s="147">
        <v>27936811.5</v>
      </c>
      <c r="G282" s="147">
        <v>3724908.2</v>
      </c>
      <c r="H282" s="147">
        <v>11174724.6</v>
      </c>
      <c r="I282" s="139" t="s">
        <v>347</v>
      </c>
      <c r="J282" s="145" t="s">
        <v>419</v>
      </c>
    </row>
    <row r="283" spans="1:13" x14ac:dyDescent="0.3">
      <c r="A283" s="142" t="s">
        <v>423</v>
      </c>
      <c r="B283" s="147"/>
      <c r="C283" s="147">
        <v>521.09252600736329</v>
      </c>
      <c r="D283" s="147">
        <v>1563.2775780220898</v>
      </c>
      <c r="E283" s="147">
        <v>1302.7313150184082</v>
      </c>
      <c r="F283" s="147">
        <v>3908.1939450552245</v>
      </c>
      <c r="G283" s="147">
        <v>521.09252600736329</v>
      </c>
      <c r="H283" s="147">
        <v>1563.2775780220898</v>
      </c>
      <c r="I283" s="139" t="s">
        <v>301</v>
      </c>
      <c r="J283" s="145" t="s">
        <v>190</v>
      </c>
    </row>
    <row r="284" spans="1:13" x14ac:dyDescent="0.3">
      <c r="A284" s="142" t="s">
        <v>424</v>
      </c>
      <c r="B284" s="137"/>
      <c r="C284" s="137">
        <v>0.02</v>
      </c>
      <c r="D284" s="137">
        <v>0.02</v>
      </c>
      <c r="E284" s="137">
        <v>0.05</v>
      </c>
      <c r="F284" s="137">
        <v>0.05</v>
      </c>
      <c r="G284" s="137">
        <v>0.02</v>
      </c>
      <c r="H284" s="137">
        <v>0.02</v>
      </c>
      <c r="I284" s="139" t="s">
        <v>7</v>
      </c>
      <c r="J284" s="145" t="s">
        <v>425</v>
      </c>
    </row>
    <row r="285" spans="1:13" x14ac:dyDescent="0.3">
      <c r="A285" s="142" t="s">
        <v>426</v>
      </c>
      <c r="B285" s="137"/>
      <c r="C285" s="137">
        <v>0.08</v>
      </c>
      <c r="D285" s="137">
        <v>0.08</v>
      </c>
      <c r="E285" s="137">
        <v>0.12</v>
      </c>
      <c r="F285" s="137">
        <v>0.12</v>
      </c>
      <c r="G285" s="137">
        <v>0.05</v>
      </c>
      <c r="H285" s="137">
        <v>0.05</v>
      </c>
      <c r="I285" s="139" t="s">
        <v>7</v>
      </c>
      <c r="J285" s="145" t="s">
        <v>427</v>
      </c>
    </row>
    <row r="286" spans="1:13" x14ac:dyDescent="0.3">
      <c r="A286" s="142" t="s">
        <v>428</v>
      </c>
      <c r="B286" s="150"/>
      <c r="C286" s="147">
        <v>355.85883728058906</v>
      </c>
      <c r="D286" s="147">
        <v>1067.5765118417671</v>
      </c>
      <c r="E286" s="147">
        <v>1334.4706398022088</v>
      </c>
      <c r="F286" s="147">
        <v>4003.411919406627</v>
      </c>
      <c r="G286" s="147">
        <v>222.41177330036817</v>
      </c>
      <c r="H286" s="147">
        <v>667.2353199011045</v>
      </c>
      <c r="I286" s="139" t="s">
        <v>301</v>
      </c>
      <c r="J286" s="145" t="s">
        <v>190</v>
      </c>
    </row>
    <row r="287" spans="1:13" x14ac:dyDescent="0.3">
      <c r="A287" s="142" t="s">
        <v>429</v>
      </c>
      <c r="B287" s="140">
        <v>35</v>
      </c>
      <c r="C287" s="140">
        <v>35</v>
      </c>
      <c r="D287" s="140">
        <v>35</v>
      </c>
      <c r="E287" s="140">
        <v>35</v>
      </c>
      <c r="F287" s="140">
        <v>35</v>
      </c>
      <c r="G287" s="140">
        <v>35</v>
      </c>
      <c r="H287" s="140">
        <v>35</v>
      </c>
      <c r="I287" s="139" t="s">
        <v>366</v>
      </c>
      <c r="J287" s="145" t="s">
        <v>430</v>
      </c>
    </row>
    <row r="288" spans="1:13" x14ac:dyDescent="0.3">
      <c r="A288" s="142" t="s">
        <v>431</v>
      </c>
      <c r="B288" s="140"/>
      <c r="C288" s="147">
        <v>817621801.5</v>
      </c>
      <c r="D288" s="147">
        <v>2452865404.5</v>
      </c>
      <c r="E288" s="147">
        <v>2044054503.75</v>
      </c>
      <c r="F288" s="147">
        <v>6132163511.25</v>
      </c>
      <c r="G288" s="147">
        <v>817621801.5</v>
      </c>
      <c r="H288" s="147">
        <v>2452865404.5</v>
      </c>
      <c r="I288" s="139" t="s">
        <v>109</v>
      </c>
      <c r="J288" s="145" t="s">
        <v>1037</v>
      </c>
    </row>
    <row r="289" spans="1:10" x14ac:dyDescent="0.3">
      <c r="A289" s="142" t="s">
        <v>806</v>
      </c>
      <c r="B289" s="140"/>
      <c r="C289" s="308">
        <v>0</v>
      </c>
      <c r="D289" s="308">
        <v>0</v>
      </c>
      <c r="E289" s="308">
        <v>0</v>
      </c>
      <c r="F289" s="308">
        <v>0</v>
      </c>
      <c r="G289" s="308">
        <v>0</v>
      </c>
      <c r="H289" s="308">
        <v>0</v>
      </c>
      <c r="I289" s="139" t="s">
        <v>7</v>
      </c>
      <c r="J289" s="318" t="s">
        <v>171</v>
      </c>
    </row>
    <row r="290" spans="1:10" x14ac:dyDescent="0.3">
      <c r="A290" s="142" t="s">
        <v>764</v>
      </c>
      <c r="B290" s="140"/>
      <c r="C290" s="308">
        <v>0.84054756519356344</v>
      </c>
      <c r="D290" s="308">
        <v>0.84054756519356344</v>
      </c>
      <c r="E290" s="308">
        <v>0.84054756519356344</v>
      </c>
      <c r="F290" s="308">
        <v>0.84054756519356344</v>
      </c>
      <c r="G290" s="308">
        <v>0.84054756519356344</v>
      </c>
      <c r="H290" s="308">
        <v>0.84054756519356344</v>
      </c>
      <c r="I290" s="139" t="s">
        <v>7</v>
      </c>
      <c r="J290" s="318" t="s">
        <v>190</v>
      </c>
    </row>
    <row r="291" spans="1:10" x14ac:dyDescent="0.3">
      <c r="A291" s="142" t="s">
        <v>117</v>
      </c>
      <c r="B291" s="137"/>
      <c r="C291" s="137">
        <v>0.85</v>
      </c>
      <c r="D291" s="137">
        <v>0.85</v>
      </c>
      <c r="E291" s="137">
        <v>0.85</v>
      </c>
      <c r="F291" s="137">
        <v>0.85</v>
      </c>
      <c r="G291" s="137">
        <v>0.85</v>
      </c>
      <c r="H291" s="137">
        <v>0.85</v>
      </c>
      <c r="I291" s="139" t="s">
        <v>7</v>
      </c>
      <c r="J291" s="318" t="s">
        <v>171</v>
      </c>
    </row>
    <row r="292" spans="1:10" x14ac:dyDescent="0.3">
      <c r="A292" s="142" t="s">
        <v>747</v>
      </c>
      <c r="B292" s="312"/>
      <c r="C292" s="312">
        <v>0.5</v>
      </c>
      <c r="D292" s="312">
        <v>1</v>
      </c>
      <c r="E292" s="366">
        <v>1</v>
      </c>
      <c r="F292" s="366">
        <v>2</v>
      </c>
      <c r="G292" s="143">
        <v>0</v>
      </c>
      <c r="H292" s="143">
        <v>0</v>
      </c>
      <c r="I292" s="139"/>
      <c r="J292" s="318" t="s">
        <v>171</v>
      </c>
    </row>
    <row r="293" spans="1:10" x14ac:dyDescent="0.3">
      <c r="A293" s="142" t="s">
        <v>170</v>
      </c>
      <c r="B293" s="137"/>
      <c r="C293" s="137">
        <v>0.5</v>
      </c>
      <c r="D293" s="137">
        <v>0.5</v>
      </c>
      <c r="E293" s="137">
        <v>0.5</v>
      </c>
      <c r="F293" s="137">
        <v>0.5</v>
      </c>
      <c r="G293" s="137">
        <v>0.5</v>
      </c>
      <c r="H293" s="137">
        <v>0.5</v>
      </c>
      <c r="I293" s="139" t="s">
        <v>7</v>
      </c>
      <c r="J293" s="145" t="s">
        <v>171</v>
      </c>
    </row>
    <row r="294" spans="1:10" x14ac:dyDescent="0.3">
      <c r="A294" s="142" t="s">
        <v>432</v>
      </c>
      <c r="B294" s="140"/>
      <c r="C294" s="140">
        <v>50</v>
      </c>
      <c r="D294" s="140">
        <v>50</v>
      </c>
      <c r="E294" s="140">
        <v>50</v>
      </c>
      <c r="F294" s="140">
        <v>50</v>
      </c>
      <c r="G294" s="140">
        <v>50</v>
      </c>
      <c r="H294" s="140">
        <v>50</v>
      </c>
      <c r="I294" s="139" t="s">
        <v>173</v>
      </c>
      <c r="J294" s="145" t="s">
        <v>171</v>
      </c>
    </row>
    <row r="295" spans="1:10" x14ac:dyDescent="0.3">
      <c r="A295" s="358" t="s">
        <v>433</v>
      </c>
      <c r="B295" s="364"/>
      <c r="C295" s="364">
        <v>0.7</v>
      </c>
      <c r="D295" s="364">
        <v>0.7</v>
      </c>
      <c r="E295" s="364">
        <v>0.7</v>
      </c>
      <c r="F295" s="364">
        <v>0.7</v>
      </c>
      <c r="G295" s="364">
        <v>0.7</v>
      </c>
      <c r="H295" s="364">
        <v>0.7</v>
      </c>
      <c r="I295" s="357" t="s">
        <v>7</v>
      </c>
      <c r="J295" s="318" t="s">
        <v>171</v>
      </c>
    </row>
    <row r="296" spans="1:10" ht="15" thickBot="1" x14ac:dyDescent="0.35">
      <c r="A296" s="151" t="s">
        <v>434</v>
      </c>
      <c r="B296" s="367"/>
      <c r="C296" s="126">
        <v>1</v>
      </c>
      <c r="D296" s="126">
        <v>1</v>
      </c>
      <c r="E296" s="126">
        <v>1</v>
      </c>
      <c r="F296" s="126">
        <v>1</v>
      </c>
      <c r="G296" s="126">
        <v>1</v>
      </c>
      <c r="H296" s="126">
        <v>1</v>
      </c>
      <c r="I296" s="238" t="s">
        <v>7</v>
      </c>
      <c r="J296" s="239" t="s">
        <v>171</v>
      </c>
    </row>
    <row r="297" spans="1:10" ht="15" thickBot="1" x14ac:dyDescent="0.35"/>
    <row r="298" spans="1:10" ht="15" thickBot="1" x14ac:dyDescent="0.35">
      <c r="A298" s="79" t="s">
        <v>782</v>
      </c>
      <c r="B298" s="21" t="s">
        <v>0</v>
      </c>
      <c r="C298" s="444" t="s">
        <v>1</v>
      </c>
      <c r="D298" s="445"/>
      <c r="E298" s="446" t="s">
        <v>153</v>
      </c>
      <c r="F298" s="447"/>
      <c r="G298" s="448" t="s">
        <v>2</v>
      </c>
      <c r="H298" s="448"/>
      <c r="I298" s="98"/>
      <c r="J298" s="81"/>
    </row>
    <row r="299" spans="1:10" x14ac:dyDescent="0.3">
      <c r="A299" s="135"/>
      <c r="B299" s="100">
        <v>2015</v>
      </c>
      <c r="C299" s="101">
        <v>2020</v>
      </c>
      <c r="D299" s="101">
        <v>2030</v>
      </c>
      <c r="E299" s="102">
        <v>2020</v>
      </c>
      <c r="F299" s="102">
        <v>2030</v>
      </c>
      <c r="G299" s="103">
        <v>2020</v>
      </c>
      <c r="H299" s="103">
        <v>2030</v>
      </c>
      <c r="I299" s="104" t="s">
        <v>3</v>
      </c>
      <c r="J299" s="105" t="s">
        <v>4</v>
      </c>
    </row>
    <row r="300" spans="1:10" x14ac:dyDescent="0.3">
      <c r="A300" s="368" t="s">
        <v>299</v>
      </c>
      <c r="B300" s="369"/>
      <c r="C300" s="369"/>
      <c r="D300" s="369"/>
      <c r="E300" s="369"/>
      <c r="F300" s="369"/>
      <c r="G300" s="369"/>
      <c r="H300" s="369"/>
      <c r="I300" s="369"/>
      <c r="J300" s="369"/>
    </row>
    <row r="301" spans="1:10" x14ac:dyDescent="0.3">
      <c r="A301" s="142" t="s">
        <v>435</v>
      </c>
      <c r="B301" s="137"/>
      <c r="C301" s="138">
        <v>0.04</v>
      </c>
      <c r="D301" s="138">
        <v>0.08</v>
      </c>
      <c r="E301" s="138">
        <v>0.05</v>
      </c>
      <c r="F301" s="138">
        <v>0.1</v>
      </c>
      <c r="G301" s="138">
        <v>0.03</v>
      </c>
      <c r="H301" s="138">
        <v>0.06</v>
      </c>
      <c r="I301" s="139" t="s">
        <v>7</v>
      </c>
      <c r="J301" s="145" t="s">
        <v>436</v>
      </c>
    </row>
    <row r="302" spans="1:10" x14ac:dyDescent="0.3">
      <c r="A302" s="142" t="s">
        <v>437</v>
      </c>
      <c r="B302" s="147"/>
      <c r="C302" s="147">
        <v>55000</v>
      </c>
      <c r="D302" s="147">
        <v>110000</v>
      </c>
      <c r="E302" s="147">
        <v>68750</v>
      </c>
      <c r="F302" s="147">
        <v>137500</v>
      </c>
      <c r="G302" s="147">
        <v>41250</v>
      </c>
      <c r="H302" s="147">
        <v>82500</v>
      </c>
      <c r="I302" s="139" t="s">
        <v>157</v>
      </c>
      <c r="J302" s="145" t="s">
        <v>1041</v>
      </c>
    </row>
    <row r="303" spans="1:10" x14ac:dyDescent="0.3">
      <c r="A303" s="142" t="s">
        <v>812</v>
      </c>
      <c r="B303" s="147"/>
      <c r="C303" s="147">
        <v>660</v>
      </c>
      <c r="D303" s="147">
        <v>1320</v>
      </c>
      <c r="E303" s="147">
        <v>825</v>
      </c>
      <c r="F303" s="147">
        <v>1650</v>
      </c>
      <c r="G303" s="147">
        <v>495</v>
      </c>
      <c r="H303" s="147">
        <v>990</v>
      </c>
      <c r="I303" s="139" t="s">
        <v>159</v>
      </c>
      <c r="J303" s="145" t="s">
        <v>811</v>
      </c>
    </row>
    <row r="304" spans="1:10" x14ac:dyDescent="0.3">
      <c r="A304" s="142" t="s">
        <v>438</v>
      </c>
      <c r="B304" s="140"/>
      <c r="C304" s="140">
        <v>0.5</v>
      </c>
      <c r="D304" s="140">
        <v>0.5</v>
      </c>
      <c r="E304" s="140">
        <v>0.5</v>
      </c>
      <c r="F304" s="140">
        <v>0.5</v>
      </c>
      <c r="G304" s="140">
        <v>0.5</v>
      </c>
      <c r="H304" s="140">
        <v>0.5</v>
      </c>
      <c r="I304" s="139"/>
      <c r="J304" s="145" t="s">
        <v>1040</v>
      </c>
    </row>
    <row r="305" spans="1:10" x14ac:dyDescent="0.3">
      <c r="A305" s="142" t="s">
        <v>813</v>
      </c>
      <c r="B305" s="140"/>
      <c r="C305" s="308">
        <v>0.7</v>
      </c>
      <c r="D305" s="308">
        <v>0.7</v>
      </c>
      <c r="E305" s="308">
        <v>0.9</v>
      </c>
      <c r="F305" s="308">
        <v>0.9</v>
      </c>
      <c r="G305" s="308">
        <v>0.6</v>
      </c>
      <c r="H305" s="308">
        <v>0.6</v>
      </c>
      <c r="I305" s="139" t="s">
        <v>7</v>
      </c>
      <c r="J305" s="145" t="s">
        <v>714</v>
      </c>
    </row>
    <row r="306" spans="1:10" x14ac:dyDescent="0.3">
      <c r="A306" s="142" t="s">
        <v>726</v>
      </c>
      <c r="B306" s="140"/>
      <c r="C306" s="153">
        <v>41.118000000000002</v>
      </c>
      <c r="D306" s="153">
        <v>82.236000000000004</v>
      </c>
      <c r="E306" s="153">
        <v>66.082499999999996</v>
      </c>
      <c r="F306" s="153">
        <v>132.16499999999999</v>
      </c>
      <c r="G306" s="153">
        <v>26.433</v>
      </c>
      <c r="H306" s="153">
        <v>52.866</v>
      </c>
      <c r="I306" s="139" t="s">
        <v>301</v>
      </c>
      <c r="J306" s="145" t="s">
        <v>190</v>
      </c>
    </row>
    <row r="307" spans="1:10" x14ac:dyDescent="0.3">
      <c r="A307" s="142" t="s">
        <v>439</v>
      </c>
      <c r="B307" s="140"/>
      <c r="C307" s="143">
        <v>300</v>
      </c>
      <c r="D307" s="143">
        <v>150</v>
      </c>
      <c r="E307" s="143">
        <v>300</v>
      </c>
      <c r="F307" s="143">
        <v>150</v>
      </c>
      <c r="G307" s="143">
        <v>300</v>
      </c>
      <c r="H307" s="143">
        <v>150</v>
      </c>
      <c r="I307" s="139" t="s">
        <v>285</v>
      </c>
      <c r="J307" s="145" t="s">
        <v>440</v>
      </c>
    </row>
    <row r="308" spans="1:10" x14ac:dyDescent="0.3">
      <c r="A308" s="142" t="s">
        <v>317</v>
      </c>
      <c r="B308" s="140"/>
      <c r="C308" s="143">
        <v>16500000</v>
      </c>
      <c r="D308" s="143">
        <v>24750000</v>
      </c>
      <c r="E308" s="143">
        <v>20625000</v>
      </c>
      <c r="F308" s="143">
        <v>30937500</v>
      </c>
      <c r="G308" s="143">
        <v>12375000</v>
      </c>
      <c r="H308" s="143">
        <v>18562500</v>
      </c>
      <c r="I308" s="139" t="s">
        <v>109</v>
      </c>
      <c r="J308" s="145" t="s">
        <v>190</v>
      </c>
    </row>
    <row r="309" spans="1:10" x14ac:dyDescent="0.3">
      <c r="A309" s="142" t="s">
        <v>393</v>
      </c>
      <c r="B309" s="140"/>
      <c r="C309" s="143">
        <v>0</v>
      </c>
      <c r="D309" s="143">
        <v>0</v>
      </c>
      <c r="E309" s="143">
        <v>0</v>
      </c>
      <c r="F309" s="143">
        <v>0</v>
      </c>
      <c r="G309" s="143">
        <v>0</v>
      </c>
      <c r="H309" s="143">
        <v>0</v>
      </c>
      <c r="I309" s="139" t="s">
        <v>807</v>
      </c>
      <c r="J309" s="145" t="s">
        <v>171</v>
      </c>
    </row>
    <row r="310" spans="1:10" x14ac:dyDescent="0.3">
      <c r="A310" s="346" t="s">
        <v>441</v>
      </c>
      <c r="B310" s="140"/>
      <c r="C310" s="143"/>
      <c r="D310" s="143"/>
      <c r="E310" s="143"/>
      <c r="F310" s="143"/>
      <c r="G310" s="143"/>
      <c r="H310" s="143"/>
      <c r="I310" s="139"/>
      <c r="J310" s="145"/>
    </row>
    <row r="311" spans="1:10" x14ac:dyDescent="0.3">
      <c r="A311" s="142" t="s">
        <v>442</v>
      </c>
      <c r="B311" s="137"/>
      <c r="C311" s="138">
        <v>0.02</v>
      </c>
      <c r="D311" s="138">
        <v>0.05</v>
      </c>
      <c r="E311" s="138">
        <v>0.03</v>
      </c>
      <c r="F311" s="138">
        <v>7.0000000000000007E-2</v>
      </c>
      <c r="G311" s="138">
        <v>0.01</v>
      </c>
      <c r="H311" s="138">
        <v>0.03</v>
      </c>
      <c r="I311" s="139" t="s">
        <v>7</v>
      </c>
      <c r="J311" s="145" t="s">
        <v>810</v>
      </c>
    </row>
    <row r="312" spans="1:10" x14ac:dyDescent="0.3">
      <c r="A312" s="142" t="s">
        <v>443</v>
      </c>
      <c r="B312" s="147"/>
      <c r="C312" s="147">
        <v>1100</v>
      </c>
      <c r="D312" s="147">
        <v>2750</v>
      </c>
      <c r="E312" s="147">
        <v>1650</v>
      </c>
      <c r="F312" s="147">
        <v>3850</v>
      </c>
      <c r="G312" s="147">
        <v>550</v>
      </c>
      <c r="H312" s="147">
        <v>1650</v>
      </c>
      <c r="I312" s="139" t="s">
        <v>157</v>
      </c>
      <c r="J312" s="145" t="s">
        <v>1039</v>
      </c>
    </row>
    <row r="313" spans="1:10" x14ac:dyDescent="0.3">
      <c r="A313" s="142" t="s">
        <v>812</v>
      </c>
      <c r="B313" s="140"/>
      <c r="C313" s="139">
        <v>330</v>
      </c>
      <c r="D313" s="139">
        <v>825</v>
      </c>
      <c r="E313" s="139">
        <v>495</v>
      </c>
      <c r="F313" s="139">
        <v>1155</v>
      </c>
      <c r="G313" s="139">
        <v>165</v>
      </c>
      <c r="H313" s="139">
        <v>495</v>
      </c>
      <c r="I313" s="139" t="s">
        <v>159</v>
      </c>
      <c r="J313" s="145" t="s">
        <v>810</v>
      </c>
    </row>
    <row r="314" spans="1:10" x14ac:dyDescent="0.3">
      <c r="A314" s="142" t="s">
        <v>438</v>
      </c>
      <c r="B314" s="140"/>
      <c r="C314" s="140">
        <v>0.5</v>
      </c>
      <c r="D314" s="140">
        <v>0.5</v>
      </c>
      <c r="E314" s="140">
        <v>0.5</v>
      </c>
      <c r="F314" s="140">
        <v>0.5</v>
      </c>
      <c r="G314" s="140">
        <v>0.5</v>
      </c>
      <c r="H314" s="140">
        <v>0.5</v>
      </c>
      <c r="I314" s="139"/>
      <c r="J314" s="145" t="s">
        <v>1040</v>
      </c>
    </row>
    <row r="315" spans="1:10" x14ac:dyDescent="0.3">
      <c r="A315" s="142" t="s">
        <v>813</v>
      </c>
      <c r="B315" s="140"/>
      <c r="C315" s="308">
        <v>0.7</v>
      </c>
      <c r="D315" s="308">
        <v>0.7</v>
      </c>
      <c r="E315" s="308">
        <v>0.9</v>
      </c>
      <c r="F315" s="308">
        <v>0.9</v>
      </c>
      <c r="G315" s="308">
        <v>0.6</v>
      </c>
      <c r="H315" s="308">
        <v>0.6</v>
      </c>
      <c r="I315" s="139" t="s">
        <v>7</v>
      </c>
      <c r="J315" s="145" t="s">
        <v>714</v>
      </c>
    </row>
    <row r="316" spans="1:10" x14ac:dyDescent="0.3">
      <c r="A316" s="142" t="s">
        <v>726</v>
      </c>
      <c r="B316" s="140"/>
      <c r="C316" s="153">
        <v>20.559000000000001</v>
      </c>
      <c r="D316" s="153">
        <v>51.397499999999994</v>
      </c>
      <c r="E316" s="153">
        <v>39.649500000000003</v>
      </c>
      <c r="F316" s="153">
        <v>92.515500000000003</v>
      </c>
      <c r="G316" s="153">
        <v>8.8109999999999999</v>
      </c>
      <c r="H316" s="153">
        <v>26.433</v>
      </c>
      <c r="I316" s="139" t="s">
        <v>301</v>
      </c>
      <c r="J316" s="145" t="s">
        <v>190</v>
      </c>
    </row>
    <row r="317" spans="1:10" x14ac:dyDescent="0.3">
      <c r="A317" s="142" t="s">
        <v>444</v>
      </c>
      <c r="B317" s="140"/>
      <c r="C317" s="143">
        <v>7000</v>
      </c>
      <c r="D317" s="143">
        <v>5000</v>
      </c>
      <c r="E317" s="143">
        <v>7000</v>
      </c>
      <c r="F317" s="143">
        <v>5000</v>
      </c>
      <c r="G317" s="143">
        <v>7000</v>
      </c>
      <c r="H317" s="143">
        <v>5000</v>
      </c>
      <c r="I317" s="139" t="s">
        <v>285</v>
      </c>
      <c r="J317" s="145" t="s">
        <v>445</v>
      </c>
    </row>
    <row r="318" spans="1:10" x14ac:dyDescent="0.3">
      <c r="A318" s="142" t="s">
        <v>317</v>
      </c>
      <c r="B318" s="140"/>
      <c r="C318" s="143">
        <v>7700000</v>
      </c>
      <c r="D318" s="143">
        <v>15950000</v>
      </c>
      <c r="E318" s="143">
        <v>11550000</v>
      </c>
      <c r="F318" s="143">
        <v>22550000</v>
      </c>
      <c r="G318" s="143">
        <v>3850000</v>
      </c>
      <c r="H318" s="143">
        <v>9350000</v>
      </c>
      <c r="I318" s="139" t="s">
        <v>109</v>
      </c>
      <c r="J318" s="145" t="s">
        <v>190</v>
      </c>
    </row>
    <row r="319" spans="1:10" x14ac:dyDescent="0.3">
      <c r="A319" s="142" t="s">
        <v>393</v>
      </c>
      <c r="B319" s="140"/>
      <c r="C319" s="143">
        <v>200</v>
      </c>
      <c r="D319" s="143">
        <v>200</v>
      </c>
      <c r="E319" s="143">
        <v>200</v>
      </c>
      <c r="F319" s="143">
        <v>200</v>
      </c>
      <c r="G319" s="143">
        <v>200</v>
      </c>
      <c r="H319" s="143">
        <v>200</v>
      </c>
      <c r="I319" s="139" t="s">
        <v>807</v>
      </c>
      <c r="J319" s="145" t="s">
        <v>171</v>
      </c>
    </row>
    <row r="320" spans="1:10" x14ac:dyDescent="0.3">
      <c r="A320" s="370" t="s">
        <v>446</v>
      </c>
      <c r="B320" s="371"/>
      <c r="C320" s="154"/>
      <c r="D320" s="154"/>
      <c r="E320" s="154"/>
      <c r="F320" s="154"/>
      <c r="G320" s="154"/>
      <c r="H320" s="154"/>
      <c r="I320" s="372"/>
      <c r="J320" s="373"/>
    </row>
    <row r="321" spans="1:10" x14ac:dyDescent="0.3">
      <c r="A321" s="142" t="s">
        <v>447</v>
      </c>
      <c r="B321" s="140"/>
      <c r="C321" s="138">
        <v>4.9999999999999996E-2</v>
      </c>
      <c r="D321" s="138">
        <v>7.0000000000000021E-2</v>
      </c>
      <c r="E321" s="138">
        <v>6.0000000000000012E-2</v>
      </c>
      <c r="F321" s="138">
        <v>0.09</v>
      </c>
      <c r="G321" s="138">
        <v>4.0000000000000008E-2</v>
      </c>
      <c r="H321" s="138">
        <v>5.0000000000000017E-2</v>
      </c>
      <c r="I321" s="139" t="s">
        <v>7</v>
      </c>
      <c r="J321" s="145" t="s">
        <v>448</v>
      </c>
    </row>
    <row r="322" spans="1:10" x14ac:dyDescent="0.3">
      <c r="A322" s="142" t="s">
        <v>449</v>
      </c>
      <c r="B322" s="140"/>
      <c r="C322" s="153">
        <v>5</v>
      </c>
      <c r="D322" s="140">
        <v>10</v>
      </c>
      <c r="E322" s="153">
        <v>5</v>
      </c>
      <c r="F322" s="140">
        <v>10</v>
      </c>
      <c r="G322" s="153">
        <v>5</v>
      </c>
      <c r="H322" s="140">
        <v>10</v>
      </c>
      <c r="I322" s="139" t="s">
        <v>157</v>
      </c>
      <c r="J322" s="145" t="s">
        <v>171</v>
      </c>
    </row>
    <row r="323" spans="1:10" x14ac:dyDescent="0.3">
      <c r="A323" s="142" t="s">
        <v>812</v>
      </c>
      <c r="B323" s="140"/>
      <c r="C323" s="139">
        <v>824.99999999999989</v>
      </c>
      <c r="D323" s="139">
        <v>1155.0000000000002</v>
      </c>
      <c r="E323" s="139">
        <v>990.00000000000023</v>
      </c>
      <c r="F323" s="139">
        <v>1485</v>
      </c>
      <c r="G323" s="139">
        <v>660.00000000000011</v>
      </c>
      <c r="H323" s="139">
        <v>825.00000000000023</v>
      </c>
      <c r="I323" s="139" t="s">
        <v>159</v>
      </c>
      <c r="J323" s="145" t="s">
        <v>450</v>
      </c>
    </row>
    <row r="324" spans="1:10" x14ac:dyDescent="0.3">
      <c r="A324" s="142" t="s">
        <v>438</v>
      </c>
      <c r="B324" s="140"/>
      <c r="C324" s="140">
        <v>0.5</v>
      </c>
      <c r="D324" s="140">
        <v>0.5</v>
      </c>
      <c r="E324" s="140">
        <v>0.5</v>
      </c>
      <c r="F324" s="140">
        <v>0.5</v>
      </c>
      <c r="G324" s="140">
        <v>0.5</v>
      </c>
      <c r="H324" s="140">
        <v>0.5</v>
      </c>
      <c r="I324" s="139"/>
      <c r="J324" s="145" t="s">
        <v>1040</v>
      </c>
    </row>
    <row r="325" spans="1:10" x14ac:dyDescent="0.3">
      <c r="A325" s="142" t="s">
        <v>813</v>
      </c>
      <c r="B325" s="140"/>
      <c r="C325" s="308">
        <v>0.7</v>
      </c>
      <c r="D325" s="308">
        <v>0.7</v>
      </c>
      <c r="E325" s="308">
        <v>0.9</v>
      </c>
      <c r="F325" s="308">
        <v>0.9</v>
      </c>
      <c r="G325" s="308">
        <v>0.6</v>
      </c>
      <c r="H325" s="308">
        <v>0.6</v>
      </c>
      <c r="I325" s="139" t="s">
        <v>7</v>
      </c>
      <c r="J325" s="145" t="s">
        <v>714</v>
      </c>
    </row>
    <row r="326" spans="1:10" x14ac:dyDescent="0.3">
      <c r="A326" s="142" t="s">
        <v>726</v>
      </c>
      <c r="B326" s="140"/>
      <c r="C326" s="153">
        <v>51.397499999999987</v>
      </c>
      <c r="D326" s="153">
        <v>71.956500000000005</v>
      </c>
      <c r="E326" s="153">
        <v>79.299000000000021</v>
      </c>
      <c r="F326" s="153">
        <v>118.9485</v>
      </c>
      <c r="G326" s="153">
        <v>35.244000000000007</v>
      </c>
      <c r="H326" s="153">
        <v>44.055000000000007</v>
      </c>
      <c r="I326" s="139" t="s">
        <v>301</v>
      </c>
      <c r="J326" s="145" t="s">
        <v>190</v>
      </c>
    </row>
    <row r="327" spans="1:10" x14ac:dyDescent="0.3">
      <c r="A327" s="142" t="s">
        <v>451</v>
      </c>
      <c r="B327" s="140"/>
      <c r="C327" s="143">
        <v>100000</v>
      </c>
      <c r="D327" s="143">
        <v>80000</v>
      </c>
      <c r="E327" s="143">
        <v>100000</v>
      </c>
      <c r="F327" s="143">
        <v>80000</v>
      </c>
      <c r="G327" s="143">
        <v>100000</v>
      </c>
      <c r="H327" s="143">
        <v>80000</v>
      </c>
      <c r="I327" s="139" t="s">
        <v>285</v>
      </c>
      <c r="J327" s="145" t="s">
        <v>452</v>
      </c>
    </row>
    <row r="328" spans="1:10" x14ac:dyDescent="0.3">
      <c r="A328" s="142" t="s">
        <v>317</v>
      </c>
      <c r="B328" s="140"/>
      <c r="C328" s="143">
        <v>500000</v>
      </c>
      <c r="D328" s="143">
        <v>900000</v>
      </c>
      <c r="E328" s="143">
        <v>500000</v>
      </c>
      <c r="F328" s="143">
        <v>900000</v>
      </c>
      <c r="G328" s="143">
        <v>500000</v>
      </c>
      <c r="H328" s="143">
        <v>900000</v>
      </c>
      <c r="I328" s="139" t="s">
        <v>109</v>
      </c>
      <c r="J328" s="145" t="s">
        <v>190</v>
      </c>
    </row>
    <row r="329" spans="1:10" x14ac:dyDescent="0.3">
      <c r="A329" s="142" t="s">
        <v>393</v>
      </c>
      <c r="B329" s="374"/>
      <c r="C329" s="155">
        <v>2000</v>
      </c>
      <c r="D329" s="155">
        <v>1600</v>
      </c>
      <c r="E329" s="155">
        <v>2000</v>
      </c>
      <c r="F329" s="155">
        <v>1600</v>
      </c>
      <c r="G329" s="155">
        <v>2000</v>
      </c>
      <c r="H329" s="155">
        <v>1600</v>
      </c>
      <c r="I329" s="139" t="s">
        <v>807</v>
      </c>
      <c r="J329" s="145" t="s">
        <v>171</v>
      </c>
    </row>
    <row r="330" spans="1:10" x14ac:dyDescent="0.3">
      <c r="A330" s="375" t="s">
        <v>219</v>
      </c>
      <c r="B330" s="374"/>
      <c r="C330" s="155"/>
      <c r="D330" s="155"/>
      <c r="E330" s="155"/>
      <c r="F330" s="155"/>
      <c r="G330" s="155"/>
      <c r="H330" s="155"/>
      <c r="I330" s="376"/>
      <c r="J330" s="377"/>
    </row>
    <row r="331" spans="1:10" x14ac:dyDescent="0.3">
      <c r="A331" s="142" t="s">
        <v>453</v>
      </c>
      <c r="B331" s="147">
        <v>15000</v>
      </c>
      <c r="C331" s="147">
        <v>16500</v>
      </c>
      <c r="D331" s="147">
        <v>16500</v>
      </c>
      <c r="E331" s="147">
        <v>16500</v>
      </c>
      <c r="F331" s="147">
        <v>16500</v>
      </c>
      <c r="G331" s="147">
        <v>16500</v>
      </c>
      <c r="H331" s="147">
        <v>16500</v>
      </c>
      <c r="I331" s="139" t="s">
        <v>159</v>
      </c>
      <c r="J331" s="145" t="s">
        <v>454</v>
      </c>
    </row>
    <row r="332" spans="1:10" x14ac:dyDescent="0.3">
      <c r="A332" s="142" t="s">
        <v>814</v>
      </c>
      <c r="B332" s="140"/>
      <c r="C332" s="138">
        <v>0.11</v>
      </c>
      <c r="D332" s="138">
        <v>0.2</v>
      </c>
      <c r="E332" s="138">
        <v>0.14000000000000001</v>
      </c>
      <c r="F332" s="138">
        <v>0.26</v>
      </c>
      <c r="G332" s="138">
        <v>0.08</v>
      </c>
      <c r="H332" s="138">
        <v>0.14000000000000001</v>
      </c>
      <c r="I332" s="139" t="s">
        <v>7</v>
      </c>
      <c r="J332" s="145" t="s">
        <v>455</v>
      </c>
    </row>
    <row r="333" spans="1:10" x14ac:dyDescent="0.3">
      <c r="A333" s="142" t="s">
        <v>456</v>
      </c>
      <c r="B333" s="140">
        <v>178</v>
      </c>
      <c r="C333" s="140">
        <v>178</v>
      </c>
      <c r="D333" s="140">
        <v>178</v>
      </c>
      <c r="E333" s="140">
        <v>178</v>
      </c>
      <c r="F333" s="140">
        <v>178</v>
      </c>
      <c r="G333" s="140">
        <v>178</v>
      </c>
      <c r="H333" s="140">
        <v>178</v>
      </c>
      <c r="I333" s="139" t="s">
        <v>376</v>
      </c>
      <c r="J333" s="145" t="s">
        <v>457</v>
      </c>
    </row>
    <row r="334" spans="1:10" x14ac:dyDescent="0.3">
      <c r="A334" s="142" t="s">
        <v>458</v>
      </c>
      <c r="B334" s="140"/>
      <c r="C334" s="147">
        <v>1815</v>
      </c>
      <c r="D334" s="147">
        <v>3300</v>
      </c>
      <c r="E334" s="147">
        <v>2310</v>
      </c>
      <c r="F334" s="147">
        <v>4290</v>
      </c>
      <c r="G334" s="147">
        <v>1320</v>
      </c>
      <c r="H334" s="147">
        <v>2310</v>
      </c>
      <c r="I334" s="139" t="s">
        <v>159</v>
      </c>
      <c r="J334" s="145" t="s">
        <v>190</v>
      </c>
    </row>
    <row r="335" spans="1:10" x14ac:dyDescent="0.3">
      <c r="A335" s="142" t="s">
        <v>808</v>
      </c>
      <c r="B335" s="137"/>
      <c r="C335" s="137">
        <v>0.4</v>
      </c>
      <c r="D335" s="137">
        <v>0.4</v>
      </c>
      <c r="E335" s="137">
        <v>0.4</v>
      </c>
      <c r="F335" s="137">
        <v>0.4</v>
      </c>
      <c r="G335" s="137">
        <v>0.4</v>
      </c>
      <c r="H335" s="137">
        <v>0.4</v>
      </c>
      <c r="I335" s="139" t="s">
        <v>7</v>
      </c>
      <c r="J335" s="145" t="s">
        <v>171</v>
      </c>
    </row>
    <row r="336" spans="1:10" x14ac:dyDescent="0.3">
      <c r="A336" s="142" t="s">
        <v>809</v>
      </c>
      <c r="B336" s="137"/>
      <c r="C336" s="137">
        <v>0.58000000000000007</v>
      </c>
      <c r="D336" s="137">
        <v>0.58000000000000007</v>
      </c>
      <c r="E336" s="137">
        <v>0.58000000000000007</v>
      </c>
      <c r="F336" s="137">
        <v>0.58000000000000007</v>
      </c>
      <c r="G336" s="137">
        <v>0.58000000000000007</v>
      </c>
      <c r="H336" s="137">
        <v>0.58000000000000007</v>
      </c>
      <c r="I336" s="139" t="s">
        <v>7</v>
      </c>
      <c r="J336" s="318" t="s">
        <v>171</v>
      </c>
    </row>
    <row r="337" spans="1:10" x14ac:dyDescent="0.3">
      <c r="A337" s="142" t="s">
        <v>747</v>
      </c>
      <c r="B337" s="312"/>
      <c r="C337" s="307">
        <v>1</v>
      </c>
      <c r="D337" s="307">
        <v>2</v>
      </c>
      <c r="E337" s="366">
        <v>2</v>
      </c>
      <c r="F337" s="366">
        <v>4</v>
      </c>
      <c r="G337" s="366">
        <v>0.5</v>
      </c>
      <c r="H337" s="366">
        <v>1</v>
      </c>
      <c r="I337" s="139"/>
      <c r="J337" s="318" t="s">
        <v>171</v>
      </c>
    </row>
    <row r="338" spans="1:10" x14ac:dyDescent="0.3">
      <c r="A338" s="142" t="s">
        <v>459</v>
      </c>
      <c r="B338" s="137"/>
      <c r="C338" s="137">
        <v>0.3</v>
      </c>
      <c r="D338" s="137">
        <v>0.3</v>
      </c>
      <c r="E338" s="137">
        <v>0.3</v>
      </c>
      <c r="F338" s="137">
        <v>0.3</v>
      </c>
      <c r="G338" s="137">
        <v>0.3</v>
      </c>
      <c r="H338" s="137">
        <v>0.3</v>
      </c>
      <c r="I338" s="139" t="s">
        <v>7</v>
      </c>
      <c r="J338" s="145" t="s">
        <v>171</v>
      </c>
    </row>
    <row r="339" spans="1:10" ht="15" thickBot="1" x14ac:dyDescent="0.35">
      <c r="A339" s="359" t="s">
        <v>460</v>
      </c>
      <c r="B339" s="360"/>
      <c r="C339" s="146">
        <v>15</v>
      </c>
      <c r="D339" s="146">
        <v>15</v>
      </c>
      <c r="E339" s="146">
        <v>15</v>
      </c>
      <c r="F339" s="146">
        <v>15</v>
      </c>
      <c r="G339" s="146">
        <v>15</v>
      </c>
      <c r="H339" s="146">
        <v>15</v>
      </c>
      <c r="I339" s="361" t="s">
        <v>173</v>
      </c>
      <c r="J339" s="362" t="s">
        <v>171</v>
      </c>
    </row>
  </sheetData>
  <sheetProtection algorithmName="SHA-512" hashValue="7E5/k8DVCTjKTOeH+foOq4u4a6xw7j7ncDHMl1O+1xfBZPgPiYQR+wD2rVnAoerh+fGpTtSVWcBBZ1YJ/gQO/g==" saltValue="eNpIJsOA0zddnqwzFe0kAw==" spinCount="100000" sheet="1" objects="1" scenarios="1" selectLockedCells="1" selectUnlockedCells="1"/>
  <mergeCells count="33">
    <mergeCell ref="E203:H222"/>
    <mergeCell ref="E226:H246"/>
    <mergeCell ref="E250:H274"/>
    <mergeCell ref="C276:D276"/>
    <mergeCell ref="E276:F276"/>
    <mergeCell ref="G276:H276"/>
    <mergeCell ref="C298:D298"/>
    <mergeCell ref="E298:F298"/>
    <mergeCell ref="G298:H298"/>
    <mergeCell ref="C224:D224"/>
    <mergeCell ref="E224:F224"/>
    <mergeCell ref="G224:H224"/>
    <mergeCell ref="C248:D248"/>
    <mergeCell ref="E248:F248"/>
    <mergeCell ref="G248:H248"/>
    <mergeCell ref="C105:D105"/>
    <mergeCell ref="E105:F105"/>
    <mergeCell ref="G105:H105"/>
    <mergeCell ref="C201:D201"/>
    <mergeCell ref="E201:F201"/>
    <mergeCell ref="G201:H201"/>
    <mergeCell ref="C53:D53"/>
    <mergeCell ref="E53:F53"/>
    <mergeCell ref="G53:H53"/>
    <mergeCell ref="C79:D79"/>
    <mergeCell ref="E79:F79"/>
    <mergeCell ref="G79:H79"/>
    <mergeCell ref="C1:D1"/>
    <mergeCell ref="E1:F1"/>
    <mergeCell ref="G1:H1"/>
    <mergeCell ref="C27:D27"/>
    <mergeCell ref="E27:F27"/>
    <mergeCell ref="G27:H27"/>
  </mergeCells>
  <conditionalFormatting sqref="M218:M221">
    <cfRule type="cellIs" dxfId="23" priority="21" operator="equal">
      <formula>3</formula>
    </cfRule>
    <cfRule type="cellIs" dxfId="22" priority="22" operator="equal">
      <formula>2</formula>
    </cfRule>
    <cfRule type="cellIs" dxfId="21" priority="23" operator="equal">
      <formula>1</formula>
    </cfRule>
    <cfRule type="cellIs" dxfId="20" priority="24" operator="equal">
      <formula>"x"</formula>
    </cfRule>
  </conditionalFormatting>
  <conditionalFormatting sqref="M222">
    <cfRule type="cellIs" dxfId="19" priority="17" operator="equal">
      <formula>3</formula>
    </cfRule>
    <cfRule type="cellIs" dxfId="18" priority="18" operator="equal">
      <formula>2</formula>
    </cfRule>
    <cfRule type="cellIs" dxfId="17" priority="19" operator="equal">
      <formula>1</formula>
    </cfRule>
    <cfRule type="cellIs" dxfId="16" priority="20" operator="equal">
      <formula>"x"</formula>
    </cfRule>
  </conditionalFormatting>
  <conditionalFormatting sqref="M242:M245">
    <cfRule type="cellIs" dxfId="15" priority="13" operator="equal">
      <formula>3</formula>
    </cfRule>
    <cfRule type="cellIs" dxfId="14" priority="14" operator="equal">
      <formula>2</formula>
    </cfRule>
    <cfRule type="cellIs" dxfId="13" priority="15" operator="equal">
      <formula>1</formula>
    </cfRule>
    <cfRule type="cellIs" dxfId="12" priority="16" operator="equal">
      <formula>"x"</formula>
    </cfRule>
  </conditionalFormatting>
  <conditionalFormatting sqref="M246">
    <cfRule type="cellIs" dxfId="11" priority="9" operator="equal">
      <formula>3</formula>
    </cfRule>
    <cfRule type="cellIs" dxfId="10" priority="10" operator="equal">
      <formula>2</formula>
    </cfRule>
    <cfRule type="cellIs" dxfId="9" priority="11" operator="equal">
      <formula>1</formula>
    </cfRule>
    <cfRule type="cellIs" dxfId="8" priority="12" operator="equal">
      <formula>"x"</formula>
    </cfRule>
  </conditionalFormatting>
  <conditionalFormatting sqref="M270:M273">
    <cfRule type="cellIs" dxfId="7" priority="5" operator="equal">
      <formula>3</formula>
    </cfRule>
    <cfRule type="cellIs" dxfId="6" priority="6" operator="equal">
      <formula>2</formula>
    </cfRule>
    <cfRule type="cellIs" dxfId="5" priority="7" operator="equal">
      <formula>1</formula>
    </cfRule>
    <cfRule type="cellIs" dxfId="4" priority="8" operator="equal">
      <formula>"x"</formula>
    </cfRule>
  </conditionalFormatting>
  <conditionalFormatting sqref="M274">
    <cfRule type="cellIs" dxfId="3" priority="1" operator="equal">
      <formula>3</formula>
    </cfRule>
    <cfRule type="cellIs" dxfId="2" priority="2" operator="equal">
      <formula>2</formula>
    </cfRule>
    <cfRule type="cellIs" dxfId="1" priority="3" operator="equal">
      <formula>1</formula>
    </cfRule>
    <cfRule type="cellIs" dxfId="0" priority="4" operator="equal">
      <formula>"x"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zoomScale="80" zoomScaleNormal="80" workbookViewId="0">
      <selection activeCell="M131" sqref="M131"/>
    </sheetView>
  </sheetViews>
  <sheetFormatPr defaultRowHeight="14.4" x14ac:dyDescent="0.3"/>
  <cols>
    <col min="1" max="1" width="115" bestFit="1" customWidth="1"/>
    <col min="2" max="8" width="12.44140625" style="171" customWidth="1"/>
    <col min="9" max="9" width="32.6640625" style="171" bestFit="1" customWidth="1"/>
    <col min="10" max="10" width="218.6640625" style="171" bestFit="1" customWidth="1"/>
  </cols>
  <sheetData>
    <row r="1" spans="1:10" ht="15" thickBot="1" x14ac:dyDescent="0.35">
      <c r="A1" s="79" t="s">
        <v>565</v>
      </c>
      <c r="B1" s="21" t="s">
        <v>0</v>
      </c>
      <c r="C1" s="444" t="s">
        <v>1</v>
      </c>
      <c r="D1" s="445"/>
      <c r="E1" s="446" t="s">
        <v>153</v>
      </c>
      <c r="F1" s="447"/>
      <c r="G1" s="448" t="s">
        <v>2</v>
      </c>
      <c r="H1" s="448"/>
      <c r="I1" s="98"/>
      <c r="J1" s="81"/>
    </row>
    <row r="2" spans="1:10" x14ac:dyDescent="0.3">
      <c r="A2" s="99"/>
      <c r="B2" s="100">
        <v>2015</v>
      </c>
      <c r="C2" s="101">
        <v>2020</v>
      </c>
      <c r="D2" s="101">
        <v>2030</v>
      </c>
      <c r="E2" s="102">
        <v>2020</v>
      </c>
      <c r="F2" s="102">
        <v>2030</v>
      </c>
      <c r="G2" s="103">
        <v>2020</v>
      </c>
      <c r="H2" s="103">
        <v>2030</v>
      </c>
      <c r="I2" s="104" t="s">
        <v>3</v>
      </c>
      <c r="J2" s="105" t="s">
        <v>4</v>
      </c>
    </row>
    <row r="3" spans="1:10" x14ac:dyDescent="0.3">
      <c r="A3" s="158" t="s">
        <v>848</v>
      </c>
      <c r="B3" s="246">
        <v>1.3120071684587822</v>
      </c>
      <c r="C3" s="246">
        <v>1.3120071684587822</v>
      </c>
      <c r="D3" s="246">
        <v>1.3120071684587822</v>
      </c>
      <c r="E3" s="246">
        <v>1.3120071684587822</v>
      </c>
      <c r="F3" s="246">
        <v>1.3120071684587822</v>
      </c>
      <c r="G3" s="246">
        <v>1.3120071684587822</v>
      </c>
      <c r="H3" s="246">
        <v>1.3120071684587822</v>
      </c>
      <c r="I3" s="247" t="s">
        <v>19</v>
      </c>
      <c r="J3" s="247" t="s">
        <v>36</v>
      </c>
    </row>
    <row r="4" spans="1:10" x14ac:dyDescent="0.3">
      <c r="A4" s="158" t="s">
        <v>849</v>
      </c>
      <c r="B4" s="248">
        <v>1.2093189964157742</v>
      </c>
      <c r="C4" s="248">
        <v>1.2093189964157742</v>
      </c>
      <c r="D4" s="248">
        <v>1.2093189964157742</v>
      </c>
      <c r="E4" s="248">
        <v>1.2093189964157742</v>
      </c>
      <c r="F4" s="248">
        <v>1.2093189964157742</v>
      </c>
      <c r="G4" s="248">
        <v>1.2093189964157742</v>
      </c>
      <c r="H4" s="248">
        <v>1.2093189964157742</v>
      </c>
      <c r="I4" s="247" t="s">
        <v>19</v>
      </c>
      <c r="J4" s="247" t="s">
        <v>36</v>
      </c>
    </row>
    <row r="5" spans="1:10" x14ac:dyDescent="0.3">
      <c r="A5" s="158" t="s">
        <v>38</v>
      </c>
      <c r="B5" s="249">
        <v>0.3</v>
      </c>
      <c r="C5" s="249">
        <v>0.3</v>
      </c>
      <c r="D5" s="249">
        <v>0.3</v>
      </c>
      <c r="E5" s="249">
        <v>0.3</v>
      </c>
      <c r="F5" s="249">
        <v>0.3</v>
      </c>
      <c r="G5" s="249">
        <v>0.3</v>
      </c>
      <c r="H5" s="249">
        <v>0.3</v>
      </c>
      <c r="I5" s="247" t="s">
        <v>7</v>
      </c>
      <c r="J5" s="247" t="s">
        <v>39</v>
      </c>
    </row>
    <row r="6" spans="1:10" x14ac:dyDescent="0.3">
      <c r="A6" s="158" t="s">
        <v>850</v>
      </c>
      <c r="B6" s="249">
        <v>1.1940298507462686</v>
      </c>
      <c r="C6" s="249">
        <v>1.1940298507462686</v>
      </c>
      <c r="D6" s="249">
        <v>1.2</v>
      </c>
      <c r="E6" s="249">
        <v>1.1940298507462686</v>
      </c>
      <c r="F6" s="249">
        <v>1.2</v>
      </c>
      <c r="G6" s="249">
        <v>1.1940298507462686</v>
      </c>
      <c r="H6" s="249">
        <v>1.2</v>
      </c>
      <c r="I6" s="247" t="s">
        <v>19</v>
      </c>
      <c r="J6" s="247" t="s">
        <v>581</v>
      </c>
    </row>
    <row r="7" spans="1:10" x14ac:dyDescent="0.3">
      <c r="A7" s="158" t="s">
        <v>851</v>
      </c>
      <c r="B7" s="249">
        <v>1.27</v>
      </c>
      <c r="C7" s="249">
        <v>1.27</v>
      </c>
      <c r="D7" s="249">
        <v>1.27</v>
      </c>
      <c r="E7" s="249">
        <v>1.27</v>
      </c>
      <c r="F7" s="249">
        <v>1.27</v>
      </c>
      <c r="G7" s="249">
        <v>1.27</v>
      </c>
      <c r="H7" s="249">
        <v>1.27</v>
      </c>
      <c r="I7" s="247" t="s">
        <v>19</v>
      </c>
      <c r="J7" s="247" t="s">
        <v>596</v>
      </c>
    </row>
    <row r="8" spans="1:10" x14ac:dyDescent="0.3">
      <c r="A8" s="158" t="s">
        <v>852</v>
      </c>
      <c r="B8" s="249">
        <v>1.1693548387096775</v>
      </c>
      <c r="C8" s="249">
        <v>1.1693548387096775</v>
      </c>
      <c r="D8" s="249">
        <v>1.1693548387096775</v>
      </c>
      <c r="E8" s="249">
        <v>1.1693548387096775</v>
      </c>
      <c r="F8" s="249">
        <v>1.1693548387096775</v>
      </c>
      <c r="G8" s="249">
        <v>1.1693548387096775</v>
      </c>
      <c r="H8" s="249">
        <v>1.1693548387096775</v>
      </c>
      <c r="I8" s="247" t="s">
        <v>40</v>
      </c>
      <c r="J8" s="247" t="s">
        <v>857</v>
      </c>
    </row>
    <row r="9" spans="1:10" x14ac:dyDescent="0.3">
      <c r="A9" s="158" t="s">
        <v>853</v>
      </c>
      <c r="B9" s="246">
        <v>10</v>
      </c>
      <c r="C9" s="246">
        <v>9.4060150375939848</v>
      </c>
      <c r="D9" s="246">
        <v>8.2030075187969924</v>
      </c>
      <c r="E9" s="246">
        <v>8.8045112781954877</v>
      </c>
      <c r="F9" s="246">
        <v>7</v>
      </c>
      <c r="G9" s="246">
        <v>9.7067669172932334</v>
      </c>
      <c r="H9" s="246">
        <v>8.8045112781954877</v>
      </c>
      <c r="I9" s="247" t="s">
        <v>40</v>
      </c>
      <c r="J9" s="247" t="s">
        <v>1078</v>
      </c>
    </row>
    <row r="10" spans="1:10" x14ac:dyDescent="0.3">
      <c r="A10" s="158" t="s">
        <v>854</v>
      </c>
      <c r="B10" s="247">
        <v>16000</v>
      </c>
      <c r="C10" s="247">
        <v>16000</v>
      </c>
      <c r="D10" s="247">
        <v>16000</v>
      </c>
      <c r="E10" s="247">
        <v>16000</v>
      </c>
      <c r="F10" s="247">
        <v>16000</v>
      </c>
      <c r="G10" s="247">
        <v>16000</v>
      </c>
      <c r="H10" s="247">
        <v>16000</v>
      </c>
      <c r="I10" s="247" t="s">
        <v>566</v>
      </c>
      <c r="J10" s="247" t="s">
        <v>567</v>
      </c>
    </row>
    <row r="11" spans="1:10" x14ac:dyDescent="0.3">
      <c r="A11" s="158" t="s">
        <v>855</v>
      </c>
      <c r="B11" s="247">
        <v>0.67</v>
      </c>
      <c r="C11" s="247">
        <v>0.67</v>
      </c>
      <c r="D11" s="247">
        <v>0.67</v>
      </c>
      <c r="E11" s="247">
        <v>0.67</v>
      </c>
      <c r="F11" s="247">
        <v>0.67</v>
      </c>
      <c r="G11" s="247">
        <v>0.67</v>
      </c>
      <c r="H11" s="247">
        <v>0.67</v>
      </c>
      <c r="I11" s="247" t="s">
        <v>7</v>
      </c>
      <c r="J11" s="247" t="s">
        <v>568</v>
      </c>
    </row>
    <row r="12" spans="1:10" x14ac:dyDescent="0.3">
      <c r="A12" s="158" t="s">
        <v>569</v>
      </c>
      <c r="B12" s="247">
        <v>6.7</v>
      </c>
      <c r="C12" s="247">
        <v>6.7</v>
      </c>
      <c r="D12" s="247">
        <v>6.7</v>
      </c>
      <c r="E12" s="247">
        <v>6.7</v>
      </c>
      <c r="F12" s="247">
        <v>6.7</v>
      </c>
      <c r="G12" s="247">
        <v>6.7</v>
      </c>
      <c r="H12" s="247">
        <v>6.7</v>
      </c>
      <c r="I12" s="247" t="s">
        <v>570</v>
      </c>
      <c r="J12" s="247" t="s">
        <v>571</v>
      </c>
    </row>
    <row r="13" spans="1:10" x14ac:dyDescent="0.3">
      <c r="A13" s="158" t="s">
        <v>572</v>
      </c>
      <c r="B13" s="247">
        <v>5.9</v>
      </c>
      <c r="C13" s="247">
        <v>5.9</v>
      </c>
      <c r="D13" s="247">
        <v>5.9</v>
      </c>
      <c r="E13" s="247">
        <v>5.9</v>
      </c>
      <c r="F13" s="247">
        <v>5.9</v>
      </c>
      <c r="G13" s="247">
        <v>5.9</v>
      </c>
      <c r="H13" s="247">
        <v>5.9</v>
      </c>
      <c r="I13" s="247" t="s">
        <v>570</v>
      </c>
      <c r="J13" s="247" t="s">
        <v>571</v>
      </c>
    </row>
    <row r="14" spans="1:10" x14ac:dyDescent="0.3">
      <c r="A14" s="158" t="s">
        <v>856</v>
      </c>
      <c r="B14" s="247">
        <v>1</v>
      </c>
      <c r="C14" s="247">
        <v>1</v>
      </c>
      <c r="D14" s="247">
        <v>1</v>
      </c>
      <c r="E14" s="247">
        <v>1</v>
      </c>
      <c r="F14" s="247">
        <v>1</v>
      </c>
      <c r="G14" s="247">
        <v>1</v>
      </c>
      <c r="H14" s="247">
        <v>1</v>
      </c>
      <c r="I14" s="247" t="s">
        <v>573</v>
      </c>
      <c r="J14" s="247" t="s">
        <v>574</v>
      </c>
    </row>
    <row r="15" spans="1:10" x14ac:dyDescent="0.3">
      <c r="A15" s="158" t="s">
        <v>878</v>
      </c>
      <c r="B15" s="247">
        <v>335</v>
      </c>
      <c r="C15" s="247">
        <v>335</v>
      </c>
      <c r="D15" s="247">
        <v>335</v>
      </c>
      <c r="E15" s="247">
        <v>335</v>
      </c>
      <c r="F15" s="247">
        <v>335</v>
      </c>
      <c r="G15" s="247">
        <v>335</v>
      </c>
      <c r="H15" s="247">
        <v>335</v>
      </c>
      <c r="I15" s="247" t="s">
        <v>879</v>
      </c>
      <c r="J15" s="247" t="s">
        <v>880</v>
      </c>
    </row>
    <row r="16" spans="1:10" ht="15" thickBot="1" x14ac:dyDescent="0.35"/>
    <row r="17" spans="1:10" ht="15" thickBot="1" x14ac:dyDescent="0.35">
      <c r="A17" s="79" t="s">
        <v>595</v>
      </c>
      <c r="B17" s="21" t="s">
        <v>0</v>
      </c>
      <c r="C17" s="444" t="s">
        <v>1</v>
      </c>
      <c r="D17" s="445"/>
      <c r="E17" s="446" t="s">
        <v>153</v>
      </c>
      <c r="F17" s="447"/>
      <c r="G17" s="448" t="s">
        <v>2</v>
      </c>
      <c r="H17" s="448"/>
      <c r="I17" s="98"/>
      <c r="J17" s="81"/>
    </row>
    <row r="18" spans="1:10" x14ac:dyDescent="0.3">
      <c r="A18" s="99"/>
      <c r="B18" s="100">
        <v>2015</v>
      </c>
      <c r="C18" s="101">
        <v>2020</v>
      </c>
      <c r="D18" s="101">
        <v>2030</v>
      </c>
      <c r="E18" s="102">
        <v>2020</v>
      </c>
      <c r="F18" s="102">
        <v>2030</v>
      </c>
      <c r="G18" s="103">
        <v>2020</v>
      </c>
      <c r="H18" s="103">
        <v>2030</v>
      </c>
      <c r="I18" s="104" t="s">
        <v>3</v>
      </c>
      <c r="J18" s="105" t="s">
        <v>4</v>
      </c>
    </row>
    <row r="19" spans="1:10" x14ac:dyDescent="0.3">
      <c r="A19" s="158" t="s">
        <v>881</v>
      </c>
      <c r="B19" s="248">
        <v>0.1</v>
      </c>
      <c r="C19" s="248">
        <v>0.1</v>
      </c>
      <c r="D19" s="248">
        <v>0.1</v>
      </c>
      <c r="E19" s="248">
        <v>0.1</v>
      </c>
      <c r="F19" s="248">
        <v>0.1</v>
      </c>
      <c r="G19" s="248">
        <v>0.1</v>
      </c>
      <c r="H19" s="248">
        <v>0.1</v>
      </c>
      <c r="I19" s="247" t="s">
        <v>7</v>
      </c>
      <c r="J19" s="247" t="s">
        <v>882</v>
      </c>
    </row>
    <row r="20" spans="1:10" x14ac:dyDescent="0.3">
      <c r="A20" s="158" t="s">
        <v>575</v>
      </c>
      <c r="B20" s="247">
        <v>0.4</v>
      </c>
      <c r="C20" s="285">
        <v>3</v>
      </c>
      <c r="D20" s="285">
        <v>4.5</v>
      </c>
      <c r="E20" s="285">
        <v>4.5</v>
      </c>
      <c r="F20" s="285">
        <v>6.75</v>
      </c>
      <c r="G20" s="285">
        <v>3</v>
      </c>
      <c r="H20" s="285">
        <v>4.5</v>
      </c>
      <c r="I20" s="247" t="s">
        <v>576</v>
      </c>
      <c r="J20" s="247" t="s">
        <v>577</v>
      </c>
    </row>
    <row r="21" spans="1:10" x14ac:dyDescent="0.3">
      <c r="A21" s="158" t="s">
        <v>883</v>
      </c>
      <c r="B21" s="285">
        <v>0.3</v>
      </c>
      <c r="C21" s="285">
        <v>0.3</v>
      </c>
      <c r="D21" s="285">
        <v>0.9</v>
      </c>
      <c r="E21" s="285">
        <v>0.44999999999999996</v>
      </c>
      <c r="F21" s="285">
        <v>1.35</v>
      </c>
      <c r="G21" s="285">
        <v>0.3</v>
      </c>
      <c r="H21" s="285">
        <v>0.9</v>
      </c>
      <c r="I21" s="247" t="s">
        <v>576</v>
      </c>
      <c r="J21" s="247" t="s">
        <v>578</v>
      </c>
    </row>
    <row r="22" spans="1:10" x14ac:dyDescent="0.3">
      <c r="A22" s="158" t="s">
        <v>884</v>
      </c>
      <c r="B22" s="285">
        <v>0.1</v>
      </c>
      <c r="C22" s="285">
        <v>2.5</v>
      </c>
      <c r="D22" s="285">
        <v>3</v>
      </c>
      <c r="E22" s="285">
        <v>3.75</v>
      </c>
      <c r="F22" s="285">
        <v>4.5</v>
      </c>
      <c r="G22" s="285">
        <v>2.5</v>
      </c>
      <c r="H22" s="285">
        <v>3</v>
      </c>
      <c r="I22" s="247" t="s">
        <v>576</v>
      </c>
      <c r="J22" s="300" t="s">
        <v>578</v>
      </c>
    </row>
    <row r="23" spans="1:10" x14ac:dyDescent="0.3">
      <c r="A23" s="158" t="s">
        <v>885</v>
      </c>
      <c r="B23" s="285">
        <v>0</v>
      </c>
      <c r="C23" s="285">
        <v>0.2</v>
      </c>
      <c r="D23" s="285">
        <v>0.6</v>
      </c>
      <c r="E23" s="285">
        <v>0.30000000000000004</v>
      </c>
      <c r="F23" s="285">
        <v>0.89999999999999991</v>
      </c>
      <c r="G23" s="285">
        <v>0.2</v>
      </c>
      <c r="H23" s="285">
        <v>0.6</v>
      </c>
      <c r="I23" s="247" t="s">
        <v>576</v>
      </c>
      <c r="J23" s="300" t="s">
        <v>578</v>
      </c>
    </row>
    <row r="24" spans="1:10" x14ac:dyDescent="0.3">
      <c r="A24" s="158" t="s">
        <v>579</v>
      </c>
      <c r="B24" s="248">
        <v>1</v>
      </c>
      <c r="C24" s="248">
        <v>1</v>
      </c>
      <c r="D24" s="248">
        <v>1</v>
      </c>
      <c r="E24" s="248">
        <v>1</v>
      </c>
      <c r="F24" s="248">
        <v>1</v>
      </c>
      <c r="G24" s="248">
        <v>1</v>
      </c>
      <c r="H24" s="248">
        <v>1</v>
      </c>
      <c r="I24" s="247" t="s">
        <v>7</v>
      </c>
      <c r="J24" s="300" t="s">
        <v>135</v>
      </c>
    </row>
    <row r="25" spans="1:10" x14ac:dyDescent="0.3">
      <c r="A25" s="158" t="s">
        <v>580</v>
      </c>
      <c r="B25" s="248">
        <v>0.8</v>
      </c>
      <c r="C25" s="248">
        <v>0.8</v>
      </c>
      <c r="D25" s="248">
        <v>0.7</v>
      </c>
      <c r="E25" s="248">
        <v>0.8</v>
      </c>
      <c r="F25" s="248">
        <v>0.7</v>
      </c>
      <c r="G25" s="248">
        <v>0.8</v>
      </c>
      <c r="H25" s="248">
        <v>0</v>
      </c>
      <c r="I25" s="247" t="s">
        <v>7</v>
      </c>
      <c r="J25" s="300" t="s">
        <v>581</v>
      </c>
    </row>
    <row r="26" spans="1:10" x14ac:dyDescent="0.3">
      <c r="A26" s="158" t="s">
        <v>584</v>
      </c>
      <c r="B26" s="247">
        <v>6</v>
      </c>
      <c r="C26" s="246">
        <v>5</v>
      </c>
      <c r="D26" s="246">
        <v>5</v>
      </c>
      <c r="E26" s="246">
        <v>5</v>
      </c>
      <c r="F26" s="246">
        <v>5</v>
      </c>
      <c r="G26" s="246">
        <v>5</v>
      </c>
      <c r="H26" s="246">
        <v>5</v>
      </c>
      <c r="I26" s="247" t="s">
        <v>17</v>
      </c>
      <c r="J26" s="300" t="s">
        <v>886</v>
      </c>
    </row>
    <row r="27" spans="1:10" x14ac:dyDescent="0.3">
      <c r="A27" s="158" t="s">
        <v>619</v>
      </c>
      <c r="B27" s="248">
        <v>0.3</v>
      </c>
      <c r="C27" s="248">
        <v>0.3</v>
      </c>
      <c r="D27" s="248">
        <v>0.3</v>
      </c>
      <c r="E27" s="248">
        <v>0.3</v>
      </c>
      <c r="F27" s="248">
        <v>0.3</v>
      </c>
      <c r="G27" s="248">
        <v>0.3</v>
      </c>
      <c r="H27" s="248">
        <v>0.3</v>
      </c>
      <c r="I27" s="248" t="s">
        <v>7</v>
      </c>
      <c r="J27" s="402" t="s">
        <v>862</v>
      </c>
    </row>
    <row r="28" spans="1:10" x14ac:dyDescent="0.3">
      <c r="A28" s="158" t="s">
        <v>620</v>
      </c>
      <c r="B28" s="248">
        <v>0.2</v>
      </c>
      <c r="C28" s="248">
        <v>0.2</v>
      </c>
      <c r="D28" s="248">
        <v>0.2</v>
      </c>
      <c r="E28" s="248">
        <v>0.2</v>
      </c>
      <c r="F28" s="248">
        <v>0.2</v>
      </c>
      <c r="G28" s="248">
        <v>0.2</v>
      </c>
      <c r="H28" s="248">
        <v>0.2</v>
      </c>
      <c r="I28" s="248" t="s">
        <v>7</v>
      </c>
      <c r="J28" s="402" t="s">
        <v>862</v>
      </c>
    </row>
    <row r="29" spans="1:10" x14ac:dyDescent="0.3">
      <c r="A29" s="158" t="s">
        <v>586</v>
      </c>
      <c r="B29" s="247">
        <v>0</v>
      </c>
      <c r="C29" s="246">
        <v>70000000</v>
      </c>
      <c r="D29" s="246">
        <v>70000000</v>
      </c>
      <c r="E29" s="271">
        <v>70000000</v>
      </c>
      <c r="F29" s="271">
        <v>70000000</v>
      </c>
      <c r="G29" s="271">
        <v>70000000</v>
      </c>
      <c r="H29" s="271">
        <v>70000000</v>
      </c>
      <c r="I29" s="247" t="s">
        <v>109</v>
      </c>
      <c r="J29" s="300" t="s">
        <v>887</v>
      </c>
    </row>
    <row r="30" spans="1:10" x14ac:dyDescent="0.3">
      <c r="A30" s="158" t="s">
        <v>585</v>
      </c>
      <c r="B30" s="247">
        <v>20</v>
      </c>
      <c r="C30" s="246">
        <v>20</v>
      </c>
      <c r="D30" s="246">
        <v>20</v>
      </c>
      <c r="E30" s="271">
        <v>20</v>
      </c>
      <c r="F30" s="271">
        <v>20</v>
      </c>
      <c r="G30" s="271">
        <v>20</v>
      </c>
      <c r="H30" s="271">
        <v>20</v>
      </c>
      <c r="I30" s="247" t="s">
        <v>173</v>
      </c>
      <c r="J30" s="300" t="s">
        <v>863</v>
      </c>
    </row>
    <row r="31" spans="1:10" x14ac:dyDescent="0.3">
      <c r="A31" s="158" t="s">
        <v>888</v>
      </c>
      <c r="B31" s="271">
        <v>9.6</v>
      </c>
      <c r="C31" s="271">
        <v>9.6</v>
      </c>
      <c r="D31" s="271">
        <v>9.6</v>
      </c>
      <c r="E31" s="271">
        <v>9.6</v>
      </c>
      <c r="F31" s="271">
        <v>9.6</v>
      </c>
      <c r="G31" s="271">
        <v>9.6</v>
      </c>
      <c r="H31" s="271">
        <v>9.6</v>
      </c>
      <c r="I31" s="247" t="s">
        <v>17</v>
      </c>
      <c r="J31" s="300" t="s">
        <v>711</v>
      </c>
    </row>
    <row r="32" spans="1:10" x14ac:dyDescent="0.3">
      <c r="A32" s="158" t="s">
        <v>624</v>
      </c>
      <c r="B32" s="248">
        <v>0.9</v>
      </c>
      <c r="C32" s="248">
        <v>0.9</v>
      </c>
      <c r="D32" s="248">
        <v>0.9</v>
      </c>
      <c r="E32" s="248">
        <v>0.9</v>
      </c>
      <c r="F32" s="248">
        <v>0.9</v>
      </c>
      <c r="G32" s="248">
        <v>0.9</v>
      </c>
      <c r="H32" s="248">
        <v>0.9</v>
      </c>
      <c r="I32" s="248" t="s">
        <v>7</v>
      </c>
      <c r="J32" s="402" t="s">
        <v>862</v>
      </c>
    </row>
    <row r="33" spans="1:10" x14ac:dyDescent="0.3">
      <c r="A33" s="158" t="s">
        <v>176</v>
      </c>
      <c r="B33" s="248">
        <v>0.3</v>
      </c>
      <c r="C33" s="248">
        <v>0.3</v>
      </c>
      <c r="D33" s="248">
        <v>0.3</v>
      </c>
      <c r="E33" s="248">
        <v>0.3</v>
      </c>
      <c r="F33" s="248">
        <v>0.3</v>
      </c>
      <c r="G33" s="248">
        <v>0.3</v>
      </c>
      <c r="H33" s="248">
        <v>0.3</v>
      </c>
      <c r="I33" s="247" t="s">
        <v>7</v>
      </c>
      <c r="J33" s="300" t="s">
        <v>889</v>
      </c>
    </row>
    <row r="34" spans="1:10" x14ac:dyDescent="0.3">
      <c r="A34" s="158" t="s">
        <v>890</v>
      </c>
      <c r="B34" s="271">
        <v>333333.33333333331</v>
      </c>
      <c r="C34" s="271">
        <v>333333.33333333331</v>
      </c>
      <c r="D34" s="271">
        <v>333333.33333333331</v>
      </c>
      <c r="E34" s="271">
        <v>333333.33333333331</v>
      </c>
      <c r="F34" s="271">
        <v>333333.33333333331</v>
      </c>
      <c r="G34" s="271">
        <v>333333.33333333331</v>
      </c>
      <c r="H34" s="271">
        <v>333333.33333333331</v>
      </c>
      <c r="I34" s="247" t="s">
        <v>891</v>
      </c>
      <c r="J34" s="408" t="s">
        <v>1095</v>
      </c>
    </row>
    <row r="35" spans="1:10" x14ac:dyDescent="0.3">
      <c r="A35" s="158" t="s">
        <v>892</v>
      </c>
      <c r="B35" s="271">
        <v>144444.44444444447</v>
      </c>
      <c r="C35" s="271">
        <v>144444.44444444447</v>
      </c>
      <c r="D35" s="271">
        <v>144444.44444444447</v>
      </c>
      <c r="E35" s="271">
        <v>144444.44444444447</v>
      </c>
      <c r="F35" s="271">
        <v>144444.44444444447</v>
      </c>
      <c r="G35" s="271">
        <v>144444.44444444447</v>
      </c>
      <c r="H35" s="271">
        <v>144444.44444444447</v>
      </c>
      <c r="I35" s="247" t="s">
        <v>891</v>
      </c>
      <c r="J35" s="408" t="s">
        <v>1020</v>
      </c>
    </row>
    <row r="36" spans="1:10" x14ac:dyDescent="0.3">
      <c r="A36" s="158" t="s">
        <v>893</v>
      </c>
      <c r="B36" s="271">
        <v>308641.97530864197</v>
      </c>
      <c r="C36" s="271">
        <v>308641.97530864197</v>
      </c>
      <c r="D36" s="271">
        <v>308641.97530864197</v>
      </c>
      <c r="E36" s="271">
        <v>308641.97530864197</v>
      </c>
      <c r="F36" s="271">
        <v>308641.97530864197</v>
      </c>
      <c r="G36" s="271">
        <v>308641.97530864197</v>
      </c>
      <c r="H36" s="271">
        <v>308641.97530864197</v>
      </c>
      <c r="I36" s="247" t="s">
        <v>891</v>
      </c>
      <c r="J36" s="300" t="s">
        <v>894</v>
      </c>
    </row>
    <row r="37" spans="1:10" hidden="1" x14ac:dyDescent="0.3">
      <c r="A37" s="158" t="s">
        <v>590</v>
      </c>
      <c r="B37" s="298">
        <v>-40</v>
      </c>
      <c r="C37" s="299">
        <v>-40</v>
      </c>
      <c r="D37" s="299">
        <v>-20</v>
      </c>
      <c r="E37" s="299">
        <v>-40</v>
      </c>
      <c r="F37" s="299">
        <v>-20</v>
      </c>
      <c r="G37" s="299">
        <v>-40</v>
      </c>
      <c r="H37" s="299">
        <v>-20</v>
      </c>
      <c r="I37" s="247" t="s">
        <v>81</v>
      </c>
      <c r="J37" s="403" t="s">
        <v>895</v>
      </c>
    </row>
    <row r="38" spans="1:10" x14ac:dyDescent="0.3">
      <c r="A38" s="158" t="s">
        <v>591</v>
      </c>
      <c r="B38" s="248">
        <v>1</v>
      </c>
      <c r="C38" s="248">
        <v>1</v>
      </c>
      <c r="D38" s="248">
        <v>1</v>
      </c>
      <c r="E38" s="248">
        <v>1</v>
      </c>
      <c r="F38" s="248">
        <v>1</v>
      </c>
      <c r="G38" s="248">
        <v>1</v>
      </c>
      <c r="H38" s="248">
        <v>1</v>
      </c>
      <c r="I38" s="247" t="s">
        <v>7</v>
      </c>
      <c r="J38" s="300" t="s">
        <v>44</v>
      </c>
    </row>
    <row r="39" spans="1:10" x14ac:dyDescent="0.3">
      <c r="A39" s="158" t="s">
        <v>592</v>
      </c>
      <c r="B39" s="247">
        <v>50</v>
      </c>
      <c r="C39" s="246">
        <v>50</v>
      </c>
      <c r="D39" s="246">
        <v>50</v>
      </c>
      <c r="E39" s="246">
        <v>50</v>
      </c>
      <c r="F39" s="246">
        <v>50</v>
      </c>
      <c r="G39" s="246">
        <v>50</v>
      </c>
      <c r="H39" s="246">
        <v>50</v>
      </c>
      <c r="I39" s="247" t="s">
        <v>81</v>
      </c>
      <c r="J39" s="300" t="s">
        <v>60</v>
      </c>
    </row>
    <row r="40" spans="1:10" x14ac:dyDescent="0.3">
      <c r="A40" s="158" t="s">
        <v>593</v>
      </c>
      <c r="B40" s="248">
        <v>1</v>
      </c>
      <c r="C40" s="248">
        <v>1</v>
      </c>
      <c r="D40" s="248">
        <v>0.8</v>
      </c>
      <c r="E40" s="248">
        <v>1</v>
      </c>
      <c r="F40" s="248">
        <v>0.8</v>
      </c>
      <c r="G40" s="248">
        <v>1</v>
      </c>
      <c r="H40" s="248">
        <v>0.8</v>
      </c>
      <c r="I40" s="247" t="s">
        <v>7</v>
      </c>
      <c r="J40" s="300" t="s">
        <v>44</v>
      </c>
    </row>
    <row r="41" spans="1:10" x14ac:dyDescent="0.3">
      <c r="A41" s="158" t="s">
        <v>896</v>
      </c>
      <c r="B41" s="247">
        <v>18</v>
      </c>
      <c r="C41" s="247">
        <v>18</v>
      </c>
      <c r="D41" s="247">
        <v>18</v>
      </c>
      <c r="E41" s="247">
        <v>18</v>
      </c>
      <c r="F41" s="247">
        <v>18</v>
      </c>
      <c r="G41" s="247">
        <v>18</v>
      </c>
      <c r="H41" s="247">
        <v>18</v>
      </c>
      <c r="I41" s="247" t="s">
        <v>81</v>
      </c>
      <c r="J41" s="300" t="s">
        <v>897</v>
      </c>
    </row>
    <row r="42" spans="1:10" x14ac:dyDescent="0.3">
      <c r="A42" s="158" t="s">
        <v>594</v>
      </c>
      <c r="B42" s="248">
        <v>1</v>
      </c>
      <c r="C42" s="248">
        <v>1</v>
      </c>
      <c r="D42" s="248">
        <v>1</v>
      </c>
      <c r="E42" s="248">
        <v>1</v>
      </c>
      <c r="F42" s="248">
        <v>1</v>
      </c>
      <c r="G42" s="248">
        <v>1</v>
      </c>
      <c r="H42" s="248">
        <v>1</v>
      </c>
      <c r="I42" s="247" t="s">
        <v>7</v>
      </c>
      <c r="J42" s="300" t="s">
        <v>44</v>
      </c>
    </row>
    <row r="43" spans="1:10" x14ac:dyDescent="0.3">
      <c r="A43" s="158" t="s">
        <v>588</v>
      </c>
      <c r="B43" s="285">
        <v>0.19</v>
      </c>
      <c r="C43" s="285">
        <v>0.19</v>
      </c>
      <c r="D43" s="285">
        <v>0.19</v>
      </c>
      <c r="E43" s="285">
        <v>0.19</v>
      </c>
      <c r="F43" s="285">
        <v>0.19</v>
      </c>
      <c r="G43" s="285">
        <v>0.19</v>
      </c>
      <c r="H43" s="285">
        <v>0.19</v>
      </c>
      <c r="I43" s="247" t="s">
        <v>589</v>
      </c>
      <c r="J43" s="300" t="s">
        <v>711</v>
      </c>
    </row>
    <row r="44" spans="1:10" x14ac:dyDescent="0.3">
      <c r="A44" s="158" t="s">
        <v>898</v>
      </c>
      <c r="B44" s="285">
        <v>0</v>
      </c>
      <c r="C44" s="285">
        <v>0</v>
      </c>
      <c r="D44" s="285">
        <v>0</v>
      </c>
      <c r="E44" s="285">
        <v>0</v>
      </c>
      <c r="F44" s="285">
        <v>0</v>
      </c>
      <c r="G44" s="285">
        <v>0</v>
      </c>
      <c r="H44" s="285">
        <v>0</v>
      </c>
      <c r="I44" s="247" t="s">
        <v>589</v>
      </c>
      <c r="J44" s="300" t="s">
        <v>711</v>
      </c>
    </row>
    <row r="45" spans="1:10" x14ac:dyDescent="0.3">
      <c r="A45" s="158" t="s">
        <v>899</v>
      </c>
      <c r="B45" s="285">
        <v>0.19</v>
      </c>
      <c r="C45" s="285">
        <v>0</v>
      </c>
      <c r="D45" s="285">
        <v>0</v>
      </c>
      <c r="E45" s="285">
        <v>0</v>
      </c>
      <c r="F45" s="285">
        <v>0</v>
      </c>
      <c r="G45" s="285">
        <v>0</v>
      </c>
      <c r="H45" s="285">
        <v>0</v>
      </c>
      <c r="I45" s="247" t="s">
        <v>589</v>
      </c>
      <c r="J45" s="300" t="s">
        <v>44</v>
      </c>
    </row>
    <row r="46" spans="1:10" x14ac:dyDescent="0.3">
      <c r="A46" s="158" t="s">
        <v>900</v>
      </c>
      <c r="B46" s="285">
        <v>0</v>
      </c>
      <c r="C46" s="285">
        <v>0.19</v>
      </c>
      <c r="D46" s="285">
        <v>0.19</v>
      </c>
      <c r="E46" s="285">
        <v>0.19</v>
      </c>
      <c r="F46" s="285">
        <v>0.19</v>
      </c>
      <c r="G46" s="285">
        <v>0.19</v>
      </c>
      <c r="H46" s="285">
        <v>0.19</v>
      </c>
      <c r="I46" s="247" t="s">
        <v>589</v>
      </c>
      <c r="J46" s="300" t="s">
        <v>44</v>
      </c>
    </row>
    <row r="47" spans="1:10" x14ac:dyDescent="0.3">
      <c r="A47" s="158" t="s">
        <v>901</v>
      </c>
      <c r="B47" s="285">
        <v>0</v>
      </c>
      <c r="C47" s="285">
        <v>0</v>
      </c>
      <c r="D47" s="285">
        <v>0</v>
      </c>
      <c r="E47" s="285">
        <v>0</v>
      </c>
      <c r="F47" s="285">
        <v>0</v>
      </c>
      <c r="G47" s="285">
        <v>0</v>
      </c>
      <c r="H47" s="285">
        <v>0</v>
      </c>
      <c r="I47" s="247" t="s">
        <v>589</v>
      </c>
      <c r="J47" s="300" t="s">
        <v>44</v>
      </c>
    </row>
    <row r="48" spans="1:10" x14ac:dyDescent="0.3">
      <c r="A48" s="158" t="s">
        <v>582</v>
      </c>
      <c r="B48" s="247">
        <v>0</v>
      </c>
      <c r="C48" s="246">
        <v>0</v>
      </c>
      <c r="D48" s="246">
        <v>0</v>
      </c>
      <c r="E48" s="246">
        <v>0</v>
      </c>
      <c r="F48" s="246">
        <v>0</v>
      </c>
      <c r="G48" s="246">
        <v>0</v>
      </c>
      <c r="H48" s="246">
        <v>0</v>
      </c>
      <c r="I48" s="247" t="s">
        <v>583</v>
      </c>
      <c r="J48" s="300" t="s">
        <v>135</v>
      </c>
    </row>
    <row r="49" spans="1:10" x14ac:dyDescent="0.3">
      <c r="A49" s="158" t="s">
        <v>878</v>
      </c>
      <c r="B49" s="247">
        <v>335</v>
      </c>
      <c r="C49" s="246">
        <v>335</v>
      </c>
      <c r="D49" s="246">
        <v>335</v>
      </c>
      <c r="E49" s="246">
        <v>335</v>
      </c>
      <c r="F49" s="246">
        <v>335</v>
      </c>
      <c r="G49" s="246">
        <v>335</v>
      </c>
      <c r="H49" s="246">
        <v>335</v>
      </c>
      <c r="I49" s="247" t="s">
        <v>879</v>
      </c>
      <c r="J49" s="300" t="s">
        <v>880</v>
      </c>
    </row>
    <row r="50" spans="1:10" x14ac:dyDescent="0.3">
      <c r="A50" s="158" t="s">
        <v>1049</v>
      </c>
      <c r="B50" s="247">
        <v>0</v>
      </c>
      <c r="C50" s="246">
        <v>0</v>
      </c>
      <c r="D50" s="246">
        <v>0</v>
      </c>
      <c r="E50" s="246">
        <v>0</v>
      </c>
      <c r="F50" s="246">
        <v>0</v>
      </c>
      <c r="G50" s="246">
        <v>0</v>
      </c>
      <c r="H50" s="246">
        <v>0</v>
      </c>
      <c r="I50" s="247" t="s">
        <v>879</v>
      </c>
      <c r="J50" s="300" t="s">
        <v>1050</v>
      </c>
    </row>
    <row r="51" spans="1:10" ht="15" thickBot="1" x14ac:dyDescent="0.35"/>
    <row r="52" spans="1:10" ht="15" thickBot="1" x14ac:dyDescent="0.35">
      <c r="A52" s="79" t="s">
        <v>607</v>
      </c>
      <c r="B52" s="21" t="s">
        <v>0</v>
      </c>
      <c r="C52" s="444" t="s">
        <v>1</v>
      </c>
      <c r="D52" s="445"/>
      <c r="E52" s="446" t="s">
        <v>153</v>
      </c>
      <c r="F52" s="447"/>
      <c r="G52" s="448" t="s">
        <v>2</v>
      </c>
      <c r="H52" s="448"/>
      <c r="I52" s="98"/>
      <c r="J52" s="81"/>
    </row>
    <row r="53" spans="1:10" x14ac:dyDescent="0.3">
      <c r="A53" s="99"/>
      <c r="B53" s="100">
        <v>2015</v>
      </c>
      <c r="C53" s="101">
        <v>2020</v>
      </c>
      <c r="D53" s="101">
        <v>2030</v>
      </c>
      <c r="E53" s="102">
        <v>2020</v>
      </c>
      <c r="F53" s="102">
        <v>2030</v>
      </c>
      <c r="G53" s="103">
        <v>2020</v>
      </c>
      <c r="H53" s="103">
        <v>2030</v>
      </c>
      <c r="I53" s="104" t="s">
        <v>3</v>
      </c>
      <c r="J53" s="105" t="s">
        <v>4</v>
      </c>
    </row>
    <row r="54" spans="1:10" x14ac:dyDescent="0.3">
      <c r="A54" s="408" t="s">
        <v>575</v>
      </c>
      <c r="B54" s="408">
        <v>17</v>
      </c>
      <c r="C54" s="408">
        <v>24.4</v>
      </c>
      <c r="D54" s="408">
        <v>30.479999999999997</v>
      </c>
      <c r="E54" s="408">
        <v>29</v>
      </c>
      <c r="F54" s="408">
        <v>50</v>
      </c>
      <c r="G54" s="408">
        <v>21</v>
      </c>
      <c r="H54" s="408">
        <v>17</v>
      </c>
      <c r="I54" s="408" t="s">
        <v>576</v>
      </c>
      <c r="J54" s="408"/>
    </row>
    <row r="55" spans="1:10" x14ac:dyDescent="0.3">
      <c r="A55" s="408" t="s">
        <v>902</v>
      </c>
      <c r="B55" s="408">
        <v>17</v>
      </c>
      <c r="C55" s="408">
        <v>20.399999999999999</v>
      </c>
      <c r="D55" s="408">
        <v>24.479999999999997</v>
      </c>
      <c r="E55" s="408">
        <v>20</v>
      </c>
      <c r="F55" s="408">
        <v>34</v>
      </c>
      <c r="G55" s="408">
        <v>17</v>
      </c>
      <c r="H55" s="408">
        <v>17</v>
      </c>
      <c r="I55" s="408" t="s">
        <v>576</v>
      </c>
      <c r="J55" s="408" t="s">
        <v>1016</v>
      </c>
    </row>
    <row r="56" spans="1:10" x14ac:dyDescent="0.3">
      <c r="A56" s="408" t="s">
        <v>903</v>
      </c>
      <c r="B56" s="408">
        <v>0</v>
      </c>
      <c r="C56" s="408">
        <v>4</v>
      </c>
      <c r="D56" s="408">
        <v>4</v>
      </c>
      <c r="E56" s="408">
        <v>4</v>
      </c>
      <c r="F56" s="408">
        <v>6</v>
      </c>
      <c r="G56" s="408">
        <v>4</v>
      </c>
      <c r="H56" s="408">
        <v>0</v>
      </c>
      <c r="I56" s="408" t="s">
        <v>576</v>
      </c>
      <c r="J56" s="408" t="s">
        <v>904</v>
      </c>
    </row>
    <row r="57" spans="1:10" x14ac:dyDescent="0.3">
      <c r="A57" s="408" t="s">
        <v>905</v>
      </c>
      <c r="B57" s="408">
        <v>0</v>
      </c>
      <c r="C57" s="408">
        <v>0</v>
      </c>
      <c r="D57" s="408">
        <v>2</v>
      </c>
      <c r="E57" s="408">
        <v>5</v>
      </c>
      <c r="F57" s="408">
        <v>10</v>
      </c>
      <c r="G57" s="408">
        <v>0</v>
      </c>
      <c r="H57" s="408">
        <v>0</v>
      </c>
      <c r="I57" s="408" t="s">
        <v>576</v>
      </c>
      <c r="J57" s="408" t="s">
        <v>906</v>
      </c>
    </row>
    <row r="58" spans="1:10" x14ac:dyDescent="0.3">
      <c r="A58" s="408" t="s">
        <v>579</v>
      </c>
      <c r="B58" s="413">
        <v>0.8</v>
      </c>
      <c r="C58" s="413">
        <v>0.8</v>
      </c>
      <c r="D58" s="413">
        <v>0.8</v>
      </c>
      <c r="E58" s="413">
        <v>0.8</v>
      </c>
      <c r="F58" s="413">
        <v>0.8</v>
      </c>
      <c r="G58" s="413">
        <v>0.8</v>
      </c>
      <c r="H58" s="413">
        <v>0.8</v>
      </c>
      <c r="I58" s="118" t="s">
        <v>7</v>
      </c>
      <c r="J58" s="408" t="s">
        <v>135</v>
      </c>
    </row>
    <row r="59" spans="1:10" x14ac:dyDescent="0.3">
      <c r="A59" s="408" t="s">
        <v>907</v>
      </c>
      <c r="B59" s="414">
        <v>2.15</v>
      </c>
      <c r="C59" s="414">
        <v>2.15</v>
      </c>
      <c r="D59" s="414">
        <v>2.15</v>
      </c>
      <c r="E59" s="414">
        <v>2.15</v>
      </c>
      <c r="F59" s="414">
        <v>2.15</v>
      </c>
      <c r="G59" s="414">
        <v>2.15</v>
      </c>
      <c r="H59" s="414">
        <v>2.15</v>
      </c>
      <c r="I59" s="118" t="s">
        <v>17</v>
      </c>
      <c r="J59" s="408" t="s">
        <v>1017</v>
      </c>
    </row>
    <row r="60" spans="1:10" x14ac:dyDescent="0.3">
      <c r="A60" s="408" t="s">
        <v>619</v>
      </c>
      <c r="B60" s="413">
        <v>0.3</v>
      </c>
      <c r="C60" s="413">
        <v>0.3</v>
      </c>
      <c r="D60" s="413">
        <v>0.3</v>
      </c>
      <c r="E60" s="413">
        <v>0.3</v>
      </c>
      <c r="F60" s="413">
        <v>0.3</v>
      </c>
      <c r="G60" s="413">
        <v>0.3</v>
      </c>
      <c r="H60" s="413">
        <v>0.3</v>
      </c>
      <c r="I60" s="413" t="s">
        <v>7</v>
      </c>
      <c r="J60" s="118" t="s">
        <v>862</v>
      </c>
    </row>
    <row r="61" spans="1:10" x14ac:dyDescent="0.3">
      <c r="A61" s="408" t="s">
        <v>620</v>
      </c>
      <c r="B61" s="413">
        <v>0.2</v>
      </c>
      <c r="C61" s="413">
        <v>0.2</v>
      </c>
      <c r="D61" s="413">
        <v>0.2</v>
      </c>
      <c r="E61" s="413">
        <v>0.2</v>
      </c>
      <c r="F61" s="413">
        <v>0.2</v>
      </c>
      <c r="G61" s="413">
        <v>0.2</v>
      </c>
      <c r="H61" s="413">
        <v>0.2</v>
      </c>
      <c r="I61" s="413" t="s">
        <v>7</v>
      </c>
      <c r="J61" s="118" t="s">
        <v>862</v>
      </c>
    </row>
    <row r="62" spans="1:10" x14ac:dyDescent="0.3">
      <c r="A62" s="408" t="s">
        <v>585</v>
      </c>
      <c r="B62" s="408">
        <v>20</v>
      </c>
      <c r="C62" s="408">
        <v>20</v>
      </c>
      <c r="D62" s="408">
        <v>20</v>
      </c>
      <c r="E62" s="408">
        <v>20</v>
      </c>
      <c r="F62" s="408">
        <v>20</v>
      </c>
      <c r="G62" s="408">
        <v>20</v>
      </c>
      <c r="H62" s="408">
        <v>20</v>
      </c>
      <c r="I62" s="118" t="s">
        <v>173</v>
      </c>
      <c r="J62" s="408" t="s">
        <v>908</v>
      </c>
    </row>
    <row r="63" spans="1:10" x14ac:dyDescent="0.3">
      <c r="A63" s="408" t="s">
        <v>586</v>
      </c>
      <c r="B63" s="408">
        <v>0</v>
      </c>
      <c r="C63" s="408">
        <v>0</v>
      </c>
      <c r="D63" s="408">
        <v>0</v>
      </c>
      <c r="E63" s="408">
        <v>0</v>
      </c>
      <c r="F63" s="408">
        <v>0</v>
      </c>
      <c r="G63" s="408">
        <v>0</v>
      </c>
      <c r="H63" s="408">
        <v>0</v>
      </c>
      <c r="I63" s="118" t="s">
        <v>597</v>
      </c>
      <c r="J63" s="408" t="s">
        <v>1090</v>
      </c>
    </row>
    <row r="64" spans="1:10" x14ac:dyDescent="0.3">
      <c r="A64" s="408" t="s">
        <v>909</v>
      </c>
      <c r="B64" s="408">
        <v>3.5</v>
      </c>
      <c r="C64" s="408">
        <v>3.5</v>
      </c>
      <c r="D64" s="408">
        <v>3.5</v>
      </c>
      <c r="E64" s="408">
        <v>3.5</v>
      </c>
      <c r="F64" s="408">
        <v>3.5</v>
      </c>
      <c r="G64" s="408">
        <v>3.5</v>
      </c>
      <c r="H64" s="408">
        <v>3.5</v>
      </c>
      <c r="I64" s="118" t="s">
        <v>17</v>
      </c>
      <c r="J64" s="408" t="s">
        <v>1086</v>
      </c>
    </row>
    <row r="65" spans="1:10" x14ac:dyDescent="0.3">
      <c r="A65" s="408" t="s">
        <v>619</v>
      </c>
      <c r="B65" s="413">
        <v>0.3</v>
      </c>
      <c r="C65" s="413">
        <v>0.3</v>
      </c>
      <c r="D65" s="413">
        <v>0.3</v>
      </c>
      <c r="E65" s="413">
        <v>0.3</v>
      </c>
      <c r="F65" s="413">
        <v>0.3</v>
      </c>
      <c r="G65" s="413">
        <v>0.3</v>
      </c>
      <c r="H65" s="413">
        <v>0.3</v>
      </c>
      <c r="I65" s="413" t="s">
        <v>7</v>
      </c>
      <c r="J65" s="118" t="s">
        <v>862</v>
      </c>
    </row>
    <row r="66" spans="1:10" x14ac:dyDescent="0.3">
      <c r="A66" s="408" t="s">
        <v>620</v>
      </c>
      <c r="B66" s="413">
        <v>0.2</v>
      </c>
      <c r="C66" s="413">
        <v>0.2</v>
      </c>
      <c r="D66" s="413">
        <v>0.2</v>
      </c>
      <c r="E66" s="413">
        <v>0.2</v>
      </c>
      <c r="F66" s="413">
        <v>0.2</v>
      </c>
      <c r="G66" s="413">
        <v>0.2</v>
      </c>
      <c r="H66" s="413">
        <v>0.2</v>
      </c>
      <c r="I66" s="413" t="s">
        <v>7</v>
      </c>
      <c r="J66" s="118" t="s">
        <v>862</v>
      </c>
    </row>
    <row r="67" spans="1:10" x14ac:dyDescent="0.3">
      <c r="A67" s="408" t="s">
        <v>585</v>
      </c>
      <c r="B67" s="408">
        <v>20</v>
      </c>
      <c r="C67" s="408">
        <v>20</v>
      </c>
      <c r="D67" s="408">
        <v>20</v>
      </c>
      <c r="E67" s="408">
        <v>20</v>
      </c>
      <c r="F67" s="408">
        <v>20</v>
      </c>
      <c r="G67" s="408">
        <v>20</v>
      </c>
      <c r="H67" s="408">
        <v>20</v>
      </c>
      <c r="I67" s="118" t="s">
        <v>173</v>
      </c>
      <c r="J67" s="408" t="s">
        <v>863</v>
      </c>
    </row>
    <row r="68" spans="1:10" x14ac:dyDescent="0.3">
      <c r="A68" s="408" t="s">
        <v>586</v>
      </c>
      <c r="B68" s="408">
        <v>0</v>
      </c>
      <c r="C68" s="408">
        <v>0</v>
      </c>
      <c r="D68" s="408">
        <v>0</v>
      </c>
      <c r="E68" s="408">
        <v>0</v>
      </c>
      <c r="F68" s="408">
        <v>0</v>
      </c>
      <c r="G68" s="408">
        <v>0</v>
      </c>
      <c r="H68" s="408">
        <v>0</v>
      </c>
      <c r="I68" s="118" t="s">
        <v>597</v>
      </c>
      <c r="J68" s="408" t="s">
        <v>135</v>
      </c>
    </row>
    <row r="69" spans="1:10" x14ac:dyDescent="0.3">
      <c r="A69" s="408" t="s">
        <v>910</v>
      </c>
      <c r="B69" s="408">
        <v>15</v>
      </c>
      <c r="C69" s="408">
        <v>15</v>
      </c>
      <c r="D69" s="408">
        <v>15</v>
      </c>
      <c r="E69" s="408">
        <v>15</v>
      </c>
      <c r="F69" s="408">
        <v>15</v>
      </c>
      <c r="G69" s="408">
        <v>15</v>
      </c>
      <c r="H69" s="408">
        <v>15</v>
      </c>
      <c r="I69" s="118" t="s">
        <v>17</v>
      </c>
      <c r="J69" s="408" t="s">
        <v>1087</v>
      </c>
    </row>
    <row r="70" spans="1:10" x14ac:dyDescent="0.3">
      <c r="A70" s="408" t="s">
        <v>619</v>
      </c>
      <c r="B70" s="413">
        <v>0.3</v>
      </c>
      <c r="C70" s="413">
        <v>0.3</v>
      </c>
      <c r="D70" s="413">
        <v>0.3</v>
      </c>
      <c r="E70" s="413">
        <v>0.3</v>
      </c>
      <c r="F70" s="413">
        <v>0.3</v>
      </c>
      <c r="G70" s="413">
        <v>0.3</v>
      </c>
      <c r="H70" s="413">
        <v>0.3</v>
      </c>
      <c r="I70" s="413" t="s">
        <v>7</v>
      </c>
      <c r="J70" s="118" t="s">
        <v>862</v>
      </c>
    </row>
    <row r="71" spans="1:10" x14ac:dyDescent="0.3">
      <c r="A71" s="408" t="s">
        <v>620</v>
      </c>
      <c r="B71" s="413">
        <v>0.2</v>
      </c>
      <c r="C71" s="413">
        <v>0.2</v>
      </c>
      <c r="D71" s="413">
        <v>0.2</v>
      </c>
      <c r="E71" s="413">
        <v>0.2</v>
      </c>
      <c r="F71" s="413">
        <v>0.2</v>
      </c>
      <c r="G71" s="413">
        <v>0.2</v>
      </c>
      <c r="H71" s="413">
        <v>0.2</v>
      </c>
      <c r="I71" s="413" t="s">
        <v>7</v>
      </c>
      <c r="J71" s="118" t="s">
        <v>862</v>
      </c>
    </row>
    <row r="72" spans="1:10" x14ac:dyDescent="0.3">
      <c r="A72" s="408" t="s">
        <v>585</v>
      </c>
      <c r="B72" s="408">
        <v>20</v>
      </c>
      <c r="C72" s="408">
        <v>20</v>
      </c>
      <c r="D72" s="408">
        <v>20</v>
      </c>
      <c r="E72" s="408">
        <v>20</v>
      </c>
      <c r="F72" s="408">
        <v>20</v>
      </c>
      <c r="G72" s="408">
        <v>20</v>
      </c>
      <c r="H72" s="408">
        <v>20</v>
      </c>
      <c r="I72" s="118" t="s">
        <v>173</v>
      </c>
      <c r="J72" s="408" t="s">
        <v>911</v>
      </c>
    </row>
    <row r="73" spans="1:10" x14ac:dyDescent="0.3">
      <c r="A73" s="408" t="s">
        <v>586</v>
      </c>
      <c r="B73" s="408">
        <v>0</v>
      </c>
      <c r="C73" s="408">
        <v>0</v>
      </c>
      <c r="D73" s="408">
        <v>0</v>
      </c>
      <c r="E73" s="408">
        <v>0</v>
      </c>
      <c r="F73" s="408">
        <v>0</v>
      </c>
      <c r="G73" s="408">
        <v>0</v>
      </c>
      <c r="H73" s="408">
        <v>0</v>
      </c>
      <c r="I73" s="118" t="s">
        <v>597</v>
      </c>
      <c r="J73" s="408" t="s">
        <v>135</v>
      </c>
    </row>
    <row r="74" spans="1:10" x14ac:dyDescent="0.3">
      <c r="A74" s="408" t="s">
        <v>912</v>
      </c>
      <c r="B74" s="408">
        <v>15</v>
      </c>
      <c r="C74" s="408">
        <v>13</v>
      </c>
      <c r="D74" s="408">
        <v>13</v>
      </c>
      <c r="E74" s="408">
        <v>13</v>
      </c>
      <c r="F74" s="408">
        <v>13</v>
      </c>
      <c r="G74" s="408">
        <v>15</v>
      </c>
      <c r="H74" s="408">
        <v>15</v>
      </c>
      <c r="I74" s="118" t="s">
        <v>17</v>
      </c>
      <c r="J74" s="408" t="s">
        <v>1090</v>
      </c>
    </row>
    <row r="75" spans="1:10" x14ac:dyDescent="0.3">
      <c r="A75" s="408" t="s">
        <v>865</v>
      </c>
      <c r="B75" s="413">
        <v>0.5</v>
      </c>
      <c r="C75" s="413">
        <v>0.5</v>
      </c>
      <c r="D75" s="413">
        <v>0.5</v>
      </c>
      <c r="E75" s="413">
        <v>0.5</v>
      </c>
      <c r="F75" s="413">
        <v>0.5</v>
      </c>
      <c r="G75" s="413">
        <v>0.5</v>
      </c>
      <c r="H75" s="413">
        <v>0.5</v>
      </c>
      <c r="I75" s="413" t="s">
        <v>7</v>
      </c>
      <c r="J75" s="118" t="s">
        <v>862</v>
      </c>
    </row>
    <row r="76" spans="1:10" x14ac:dyDescent="0.3">
      <c r="A76" s="408" t="s">
        <v>587</v>
      </c>
      <c r="B76" s="413">
        <v>0.02</v>
      </c>
      <c r="C76" s="413">
        <v>0.02</v>
      </c>
      <c r="D76" s="413">
        <v>0.02</v>
      </c>
      <c r="E76" s="413">
        <v>0.02</v>
      </c>
      <c r="F76" s="413">
        <v>0.02</v>
      </c>
      <c r="G76" s="413">
        <v>0.02</v>
      </c>
      <c r="H76" s="413">
        <v>0.02</v>
      </c>
      <c r="I76" s="118" t="s">
        <v>7</v>
      </c>
      <c r="J76" s="408" t="s">
        <v>1091</v>
      </c>
    </row>
    <row r="77" spans="1:10" x14ac:dyDescent="0.3">
      <c r="A77" s="408" t="s">
        <v>913</v>
      </c>
      <c r="B77" s="408">
        <v>15</v>
      </c>
      <c r="C77" s="408">
        <v>13</v>
      </c>
      <c r="D77" s="408">
        <v>13</v>
      </c>
      <c r="E77" s="408">
        <v>13</v>
      </c>
      <c r="F77" s="408">
        <v>13</v>
      </c>
      <c r="G77" s="408">
        <v>15</v>
      </c>
      <c r="H77" s="408">
        <v>15</v>
      </c>
      <c r="I77" s="118" t="s">
        <v>17</v>
      </c>
      <c r="J77" s="408" t="s">
        <v>914</v>
      </c>
    </row>
    <row r="78" spans="1:10" x14ac:dyDescent="0.3">
      <c r="A78" s="408" t="s">
        <v>865</v>
      </c>
      <c r="B78" s="413">
        <v>0.5</v>
      </c>
      <c r="C78" s="413">
        <v>0.5</v>
      </c>
      <c r="D78" s="413">
        <v>0.5</v>
      </c>
      <c r="E78" s="413">
        <v>0.5</v>
      </c>
      <c r="F78" s="413">
        <v>0.5</v>
      </c>
      <c r="G78" s="413">
        <v>0.5</v>
      </c>
      <c r="H78" s="413">
        <v>0.5</v>
      </c>
      <c r="I78" s="413" t="s">
        <v>7</v>
      </c>
      <c r="J78" s="118" t="s">
        <v>862</v>
      </c>
    </row>
    <row r="79" spans="1:10" x14ac:dyDescent="0.3">
      <c r="A79" s="408" t="s">
        <v>587</v>
      </c>
      <c r="B79" s="413">
        <v>0.02</v>
      </c>
      <c r="C79" s="413">
        <v>0.02</v>
      </c>
      <c r="D79" s="413">
        <v>0.02</v>
      </c>
      <c r="E79" s="413">
        <v>0.02</v>
      </c>
      <c r="F79" s="413">
        <v>0.02</v>
      </c>
      <c r="G79" s="413">
        <v>0.02</v>
      </c>
      <c r="H79" s="413">
        <v>0.02</v>
      </c>
      <c r="I79" s="118" t="s">
        <v>7</v>
      </c>
      <c r="J79" s="408" t="s">
        <v>914</v>
      </c>
    </row>
    <row r="80" spans="1:10" x14ac:dyDescent="0.3">
      <c r="A80" s="408" t="s">
        <v>915</v>
      </c>
      <c r="B80" s="408">
        <v>15</v>
      </c>
      <c r="C80" s="408">
        <v>13</v>
      </c>
      <c r="D80" s="408">
        <v>13</v>
      </c>
      <c r="E80" s="408">
        <v>13</v>
      </c>
      <c r="F80" s="408">
        <v>13</v>
      </c>
      <c r="G80" s="408">
        <v>15</v>
      </c>
      <c r="H80" s="408">
        <v>15</v>
      </c>
      <c r="I80" s="118" t="s">
        <v>17</v>
      </c>
      <c r="J80" s="408" t="s">
        <v>914</v>
      </c>
    </row>
    <row r="81" spans="1:10" x14ac:dyDescent="0.3">
      <c r="A81" s="408" t="s">
        <v>865</v>
      </c>
      <c r="B81" s="413">
        <v>0.5</v>
      </c>
      <c r="C81" s="413">
        <v>0.5</v>
      </c>
      <c r="D81" s="413">
        <v>0.5</v>
      </c>
      <c r="E81" s="413">
        <v>0.5</v>
      </c>
      <c r="F81" s="413">
        <v>0.5</v>
      </c>
      <c r="G81" s="413">
        <v>0.5</v>
      </c>
      <c r="H81" s="413">
        <v>0.5</v>
      </c>
      <c r="I81" s="413" t="s">
        <v>7</v>
      </c>
      <c r="J81" s="118" t="s">
        <v>862</v>
      </c>
    </row>
    <row r="82" spans="1:10" x14ac:dyDescent="0.3">
      <c r="A82" s="408" t="s">
        <v>587</v>
      </c>
      <c r="B82" s="413">
        <v>0.12</v>
      </c>
      <c r="C82" s="413">
        <v>0.12</v>
      </c>
      <c r="D82" s="413">
        <v>0.12</v>
      </c>
      <c r="E82" s="413">
        <v>0.12</v>
      </c>
      <c r="F82" s="413">
        <v>0.12</v>
      </c>
      <c r="G82" s="413">
        <v>0.12</v>
      </c>
      <c r="H82" s="413">
        <v>0.12</v>
      </c>
      <c r="I82" s="118" t="s">
        <v>7</v>
      </c>
      <c r="J82" s="408" t="s">
        <v>916</v>
      </c>
    </row>
    <row r="83" spans="1:10" x14ac:dyDescent="0.3">
      <c r="A83" s="408" t="s">
        <v>917</v>
      </c>
      <c r="B83" s="408">
        <v>0.1</v>
      </c>
      <c r="C83" s="408">
        <v>0.1</v>
      </c>
      <c r="D83" s="408">
        <v>0.1</v>
      </c>
      <c r="E83" s="408">
        <v>0.1</v>
      </c>
      <c r="F83" s="408">
        <v>0.1</v>
      </c>
      <c r="G83" s="408">
        <v>0.1</v>
      </c>
      <c r="H83" s="408">
        <v>0.1</v>
      </c>
      <c r="I83" s="118" t="s">
        <v>603</v>
      </c>
      <c r="J83" s="408" t="s">
        <v>1090</v>
      </c>
    </row>
    <row r="84" spans="1:10" x14ac:dyDescent="0.3">
      <c r="A84" s="408" t="s">
        <v>918</v>
      </c>
      <c r="B84" s="413">
        <v>0.62</v>
      </c>
      <c r="C84" s="413">
        <v>0.7</v>
      </c>
      <c r="D84" s="413">
        <v>0.9</v>
      </c>
      <c r="E84" s="413">
        <v>0.75</v>
      </c>
      <c r="F84" s="413">
        <v>1</v>
      </c>
      <c r="G84" s="413">
        <v>0.62</v>
      </c>
      <c r="H84" s="413">
        <v>0.62</v>
      </c>
      <c r="I84" s="118" t="s">
        <v>7</v>
      </c>
      <c r="J84" s="408" t="s">
        <v>1019</v>
      </c>
    </row>
    <row r="85" spans="1:10" x14ac:dyDescent="0.3">
      <c r="A85" s="408" t="s">
        <v>604</v>
      </c>
      <c r="B85" s="408">
        <v>1.3</v>
      </c>
      <c r="C85" s="408">
        <v>1.3</v>
      </c>
      <c r="D85" s="408">
        <v>1.3</v>
      </c>
      <c r="E85" s="408">
        <v>1.3</v>
      </c>
      <c r="F85" s="408">
        <v>1.3</v>
      </c>
      <c r="G85" s="408">
        <v>1.3</v>
      </c>
      <c r="H85" s="408">
        <v>1.3</v>
      </c>
      <c r="I85" s="118" t="s">
        <v>599</v>
      </c>
      <c r="J85" s="408" t="s">
        <v>1088</v>
      </c>
    </row>
    <row r="86" spans="1:10" x14ac:dyDescent="0.3">
      <c r="A86" s="408" t="s">
        <v>605</v>
      </c>
      <c r="B86" s="408">
        <v>1.8</v>
      </c>
      <c r="C86" s="408">
        <v>1.8</v>
      </c>
      <c r="D86" s="408">
        <v>1.8</v>
      </c>
      <c r="E86" s="408">
        <v>1.8</v>
      </c>
      <c r="F86" s="408">
        <v>1.8</v>
      </c>
      <c r="G86" s="408">
        <v>1.8</v>
      </c>
      <c r="H86" s="408">
        <v>1.8</v>
      </c>
      <c r="I86" s="118" t="s">
        <v>599</v>
      </c>
      <c r="J86" s="408" t="s">
        <v>1089</v>
      </c>
    </row>
    <row r="87" spans="1:10" x14ac:dyDescent="0.3">
      <c r="A87" s="408" t="s">
        <v>919</v>
      </c>
      <c r="B87" s="408">
        <v>706</v>
      </c>
      <c r="C87" s="408">
        <v>706</v>
      </c>
      <c r="D87" s="408">
        <v>706</v>
      </c>
      <c r="E87" s="408">
        <v>706</v>
      </c>
      <c r="F87" s="408">
        <v>706</v>
      </c>
      <c r="G87" s="408">
        <v>706</v>
      </c>
      <c r="H87" s="408">
        <v>706</v>
      </c>
      <c r="I87" s="118" t="s">
        <v>81</v>
      </c>
      <c r="J87" s="408" t="s">
        <v>1018</v>
      </c>
    </row>
    <row r="88" spans="1:10" x14ac:dyDescent="0.3">
      <c r="A88" s="408" t="s">
        <v>920</v>
      </c>
      <c r="B88" s="413">
        <v>0.9</v>
      </c>
      <c r="C88" s="413">
        <v>0.9</v>
      </c>
      <c r="D88" s="413">
        <v>1</v>
      </c>
      <c r="E88" s="413">
        <v>0.9</v>
      </c>
      <c r="F88" s="413">
        <v>1</v>
      </c>
      <c r="G88" s="413">
        <v>0.9</v>
      </c>
      <c r="H88" s="413">
        <v>1</v>
      </c>
      <c r="I88" s="118" t="s">
        <v>7</v>
      </c>
      <c r="J88" s="408" t="s">
        <v>135</v>
      </c>
    </row>
    <row r="89" spans="1:10" x14ac:dyDescent="0.3">
      <c r="A89" s="408" t="s">
        <v>921</v>
      </c>
      <c r="B89" s="413">
        <v>0</v>
      </c>
      <c r="C89" s="413">
        <v>0</v>
      </c>
      <c r="D89" s="413">
        <v>0</v>
      </c>
      <c r="E89" s="413">
        <v>0</v>
      </c>
      <c r="F89" s="413">
        <v>0</v>
      </c>
      <c r="G89" s="413">
        <v>0</v>
      </c>
      <c r="H89" s="413">
        <v>0</v>
      </c>
      <c r="I89" s="118" t="s">
        <v>7</v>
      </c>
      <c r="J89" s="408" t="s">
        <v>135</v>
      </c>
    </row>
    <row r="90" spans="1:10" x14ac:dyDescent="0.3">
      <c r="A90" s="408" t="s">
        <v>922</v>
      </c>
      <c r="B90" s="409">
        <v>51</v>
      </c>
      <c r="C90" s="409">
        <v>51</v>
      </c>
      <c r="D90" s="409">
        <v>51</v>
      </c>
      <c r="E90" s="409">
        <v>51</v>
      </c>
      <c r="F90" s="409">
        <v>51</v>
      </c>
      <c r="G90" s="409">
        <v>51</v>
      </c>
      <c r="H90" s="409">
        <v>51</v>
      </c>
      <c r="I90" s="35" t="s">
        <v>17</v>
      </c>
      <c r="J90" s="408" t="s">
        <v>53</v>
      </c>
    </row>
    <row r="91" spans="1:10" x14ac:dyDescent="0.3">
      <c r="A91" s="408" t="s">
        <v>606</v>
      </c>
      <c r="B91" s="413">
        <v>0.5</v>
      </c>
      <c r="C91" s="413">
        <v>0.5</v>
      </c>
      <c r="D91" s="413">
        <v>0.5</v>
      </c>
      <c r="E91" s="413">
        <v>0.5</v>
      </c>
      <c r="F91" s="413">
        <v>0.5</v>
      </c>
      <c r="G91" s="413">
        <v>0.5</v>
      </c>
      <c r="H91" s="413">
        <v>0.5</v>
      </c>
      <c r="I91" s="118" t="s">
        <v>7</v>
      </c>
      <c r="J91" s="408" t="s">
        <v>135</v>
      </c>
    </row>
    <row r="92" spans="1:10" x14ac:dyDescent="0.3">
      <c r="A92" s="408" t="s">
        <v>923</v>
      </c>
      <c r="B92" s="414">
        <v>21</v>
      </c>
      <c r="C92" s="414">
        <v>21</v>
      </c>
      <c r="D92" s="414">
        <v>21</v>
      </c>
      <c r="E92" s="414">
        <v>21</v>
      </c>
      <c r="F92" s="414">
        <v>21</v>
      </c>
      <c r="G92" s="414">
        <v>21</v>
      </c>
      <c r="H92" s="414">
        <v>21</v>
      </c>
      <c r="I92" s="408" t="s">
        <v>17</v>
      </c>
      <c r="J92" s="408" t="s">
        <v>924</v>
      </c>
    </row>
    <row r="93" spans="1:10" x14ac:dyDescent="0.3">
      <c r="A93" s="408" t="s">
        <v>925</v>
      </c>
      <c r="B93" s="413">
        <v>0.95</v>
      </c>
      <c r="C93" s="413">
        <v>0.95</v>
      </c>
      <c r="D93" s="413">
        <v>0.95</v>
      </c>
      <c r="E93" s="413">
        <v>0.95</v>
      </c>
      <c r="F93" s="413">
        <v>0.95</v>
      </c>
      <c r="G93" s="413">
        <v>0.95</v>
      </c>
      <c r="H93" s="413">
        <v>0.95</v>
      </c>
      <c r="I93" s="118" t="s">
        <v>7</v>
      </c>
      <c r="J93" s="408" t="s">
        <v>135</v>
      </c>
    </row>
    <row r="94" spans="1:10" x14ac:dyDescent="0.3">
      <c r="A94" s="408" t="s">
        <v>582</v>
      </c>
      <c r="B94" s="414">
        <v>0</v>
      </c>
      <c r="C94" s="414">
        <v>0</v>
      </c>
      <c r="D94" s="414">
        <v>0</v>
      </c>
      <c r="E94" s="414">
        <v>0</v>
      </c>
      <c r="F94" s="414">
        <v>0</v>
      </c>
      <c r="G94" s="414">
        <v>0</v>
      </c>
      <c r="H94" s="414">
        <v>0</v>
      </c>
      <c r="I94" s="408" t="s">
        <v>583</v>
      </c>
      <c r="J94" s="408" t="s">
        <v>135</v>
      </c>
    </row>
    <row r="95" spans="1:10" x14ac:dyDescent="0.3">
      <c r="A95" s="408" t="s">
        <v>598</v>
      </c>
      <c r="B95" s="408">
        <v>0</v>
      </c>
      <c r="C95" s="118">
        <v>0</v>
      </c>
      <c r="D95" s="118">
        <v>0</v>
      </c>
      <c r="E95" s="118">
        <v>0</v>
      </c>
      <c r="F95" s="118">
        <v>0</v>
      </c>
      <c r="G95" s="118">
        <v>0</v>
      </c>
      <c r="H95" s="118">
        <v>0</v>
      </c>
      <c r="I95" s="118" t="s">
        <v>599</v>
      </c>
      <c r="J95" s="408" t="s">
        <v>135</v>
      </c>
    </row>
    <row r="96" spans="1:10" x14ac:dyDescent="0.3">
      <c r="A96" s="408" t="s">
        <v>600</v>
      </c>
      <c r="B96" s="408">
        <v>0.08</v>
      </c>
      <c r="C96" s="408">
        <v>0.08</v>
      </c>
      <c r="D96" s="408">
        <v>0.08</v>
      </c>
      <c r="E96" s="408">
        <v>0.08</v>
      </c>
      <c r="F96" s="408">
        <v>0.08</v>
      </c>
      <c r="G96" s="408">
        <v>0.08</v>
      </c>
      <c r="H96" s="408">
        <v>0.08</v>
      </c>
      <c r="I96" s="118" t="s">
        <v>599</v>
      </c>
      <c r="J96" s="408" t="s">
        <v>601</v>
      </c>
    </row>
    <row r="97" spans="1:10" x14ac:dyDescent="0.3">
      <c r="A97" s="408" t="s">
        <v>926</v>
      </c>
      <c r="B97" s="413">
        <v>1</v>
      </c>
      <c r="C97" s="413">
        <v>1</v>
      </c>
      <c r="D97" s="413">
        <v>1</v>
      </c>
      <c r="E97" s="413">
        <v>1</v>
      </c>
      <c r="F97" s="413">
        <v>1</v>
      </c>
      <c r="G97" s="413">
        <v>1</v>
      </c>
      <c r="H97" s="413">
        <v>1</v>
      </c>
      <c r="I97" s="118" t="s">
        <v>7</v>
      </c>
      <c r="J97" s="408" t="s">
        <v>927</v>
      </c>
    </row>
    <row r="98" spans="1:10" x14ac:dyDescent="0.3">
      <c r="A98" s="408" t="s">
        <v>928</v>
      </c>
      <c r="B98" s="408">
        <v>0.02</v>
      </c>
      <c r="C98" s="408">
        <v>0.02</v>
      </c>
      <c r="D98" s="408">
        <v>0.02</v>
      </c>
      <c r="E98" s="408">
        <v>0.02</v>
      </c>
      <c r="F98" s="408">
        <v>0.02</v>
      </c>
      <c r="G98" s="408">
        <v>0.02</v>
      </c>
      <c r="H98" s="408">
        <v>0.02</v>
      </c>
      <c r="I98" s="118" t="s">
        <v>599</v>
      </c>
      <c r="J98" s="408" t="s">
        <v>602</v>
      </c>
    </row>
    <row r="99" spans="1:10" x14ac:dyDescent="0.3">
      <c r="A99" s="408" t="s">
        <v>929</v>
      </c>
      <c r="B99" s="413">
        <v>0.05</v>
      </c>
      <c r="C99" s="413">
        <v>0.05</v>
      </c>
      <c r="D99" s="413">
        <v>0.05</v>
      </c>
      <c r="E99" s="413">
        <v>0.05</v>
      </c>
      <c r="F99" s="413">
        <v>0.05</v>
      </c>
      <c r="G99" s="413">
        <v>0.05</v>
      </c>
      <c r="H99" s="413">
        <v>0.05</v>
      </c>
      <c r="I99" s="118" t="s">
        <v>7</v>
      </c>
      <c r="J99" s="408" t="s">
        <v>602</v>
      </c>
    </row>
    <row r="100" spans="1:10" x14ac:dyDescent="0.3">
      <c r="A100" s="408" t="s">
        <v>930</v>
      </c>
      <c r="B100" s="413">
        <v>0.95</v>
      </c>
      <c r="C100" s="413">
        <v>0.95</v>
      </c>
      <c r="D100" s="413">
        <v>0.95</v>
      </c>
      <c r="E100" s="413">
        <v>0.95</v>
      </c>
      <c r="F100" s="413">
        <v>0.95</v>
      </c>
      <c r="G100" s="413">
        <v>0.95</v>
      </c>
      <c r="H100" s="413">
        <v>0.95</v>
      </c>
      <c r="I100" s="118" t="s">
        <v>7</v>
      </c>
      <c r="J100" s="408" t="s">
        <v>602</v>
      </c>
    </row>
    <row r="101" spans="1:10" ht="15" thickBot="1" x14ac:dyDescent="0.35"/>
    <row r="102" spans="1:10" ht="15" thickBot="1" x14ac:dyDescent="0.35">
      <c r="A102" s="79" t="s">
        <v>611</v>
      </c>
      <c r="B102" s="21" t="s">
        <v>0</v>
      </c>
      <c r="C102" s="444" t="s">
        <v>1</v>
      </c>
      <c r="D102" s="445"/>
      <c r="E102" s="446" t="s">
        <v>153</v>
      </c>
      <c r="F102" s="447"/>
      <c r="G102" s="448" t="s">
        <v>2</v>
      </c>
      <c r="H102" s="448"/>
      <c r="I102" s="98"/>
      <c r="J102" s="81"/>
    </row>
    <row r="103" spans="1:10" x14ac:dyDescent="0.3">
      <c r="A103" s="99"/>
      <c r="B103" s="100">
        <v>2015</v>
      </c>
      <c r="C103" s="101">
        <v>2020</v>
      </c>
      <c r="D103" s="101">
        <v>2030</v>
      </c>
      <c r="E103" s="102">
        <v>2020</v>
      </c>
      <c r="F103" s="102">
        <v>2030</v>
      </c>
      <c r="G103" s="103">
        <v>2020</v>
      </c>
      <c r="H103" s="103">
        <v>2030</v>
      </c>
      <c r="I103" s="104" t="s">
        <v>3</v>
      </c>
      <c r="J103" s="105" t="s">
        <v>4</v>
      </c>
    </row>
    <row r="104" spans="1:10" x14ac:dyDescent="0.3">
      <c r="A104" s="415" t="s">
        <v>1043</v>
      </c>
      <c r="B104" s="218">
        <v>1600</v>
      </c>
      <c r="C104" s="218">
        <v>13000</v>
      </c>
      <c r="D104" s="218">
        <v>210000</v>
      </c>
      <c r="E104" s="218">
        <v>40000</v>
      </c>
      <c r="F104" s="218">
        <v>410000</v>
      </c>
      <c r="G104" s="218">
        <v>6500</v>
      </c>
      <c r="H104" s="218">
        <v>105000</v>
      </c>
      <c r="I104" s="415" t="s">
        <v>157</v>
      </c>
      <c r="J104" s="415" t="s">
        <v>1006</v>
      </c>
    </row>
    <row r="105" spans="1:10" x14ac:dyDescent="0.3">
      <c r="A105" s="415" t="s">
        <v>1007</v>
      </c>
      <c r="B105" s="407">
        <v>0.17557861133280128</v>
      </c>
      <c r="C105" s="407">
        <v>0.17557861133280128</v>
      </c>
      <c r="D105" s="407">
        <v>0.17557861133280128</v>
      </c>
      <c r="E105" s="407">
        <v>0.17557861133280128</v>
      </c>
      <c r="F105" s="407">
        <v>0.17557861133280128</v>
      </c>
      <c r="G105" s="407">
        <v>0.17557861133280128</v>
      </c>
      <c r="H105" s="407">
        <v>0.17557861133280128</v>
      </c>
      <c r="I105" s="415" t="s">
        <v>7</v>
      </c>
      <c r="J105" s="415" t="s">
        <v>949</v>
      </c>
    </row>
    <row r="106" spans="1:10" x14ac:dyDescent="0.3">
      <c r="A106" s="415" t="s">
        <v>1008</v>
      </c>
      <c r="B106" s="407">
        <v>0.8</v>
      </c>
      <c r="C106" s="407">
        <v>0.8</v>
      </c>
      <c r="D106" s="407">
        <v>0.8</v>
      </c>
      <c r="E106" s="407">
        <v>0.8</v>
      </c>
      <c r="F106" s="407">
        <v>0.8</v>
      </c>
      <c r="G106" s="407">
        <v>0.8</v>
      </c>
      <c r="H106" s="407">
        <v>0.8</v>
      </c>
      <c r="I106" s="415" t="s">
        <v>7</v>
      </c>
      <c r="J106" s="415" t="s">
        <v>1009</v>
      </c>
    </row>
    <row r="107" spans="1:10" x14ac:dyDescent="0.3">
      <c r="A107" s="415" t="s">
        <v>1010</v>
      </c>
      <c r="B107" s="436">
        <v>4.2</v>
      </c>
      <c r="C107" s="436">
        <v>4.2</v>
      </c>
      <c r="D107" s="436">
        <v>4.2</v>
      </c>
      <c r="E107" s="436">
        <v>4.2</v>
      </c>
      <c r="F107" s="436">
        <v>4.2</v>
      </c>
      <c r="G107" s="436">
        <v>4.2</v>
      </c>
      <c r="H107" s="436">
        <v>4.2</v>
      </c>
      <c r="I107" s="415" t="s">
        <v>573</v>
      </c>
      <c r="J107" s="415" t="s">
        <v>1011</v>
      </c>
    </row>
    <row r="108" spans="1:10" x14ac:dyDescent="0.3">
      <c r="A108" s="415" t="s">
        <v>575</v>
      </c>
      <c r="B108" s="218">
        <v>10800</v>
      </c>
      <c r="C108" s="218">
        <v>101408.43620111734</v>
      </c>
      <c r="D108" s="218">
        <v>1638136.2770949723</v>
      </c>
      <c r="E108" s="218">
        <v>312025.95754189946</v>
      </c>
      <c r="F108" s="218">
        <v>3198266.0648044702</v>
      </c>
      <c r="G108" s="218">
        <v>50704.218100558668</v>
      </c>
      <c r="H108" s="218">
        <v>819068.13854748616</v>
      </c>
      <c r="I108" s="415" t="s">
        <v>187</v>
      </c>
      <c r="J108" s="415" t="s">
        <v>1012</v>
      </c>
    </row>
    <row r="109" spans="1:10" x14ac:dyDescent="0.3">
      <c r="A109" s="415" t="s">
        <v>858</v>
      </c>
      <c r="B109" s="218">
        <v>10800</v>
      </c>
      <c r="C109" s="218">
        <v>101408.43620111734</v>
      </c>
      <c r="D109" s="218">
        <v>982881.76625698339</v>
      </c>
      <c r="E109" s="218">
        <v>312025.95754189946</v>
      </c>
      <c r="F109" s="218">
        <v>1918959.638882682</v>
      </c>
      <c r="G109" s="218">
        <v>50704.218100558668</v>
      </c>
      <c r="H109" s="218">
        <v>491440.8831284917</v>
      </c>
      <c r="I109" s="415" t="s">
        <v>187</v>
      </c>
      <c r="J109" s="415" t="s">
        <v>1013</v>
      </c>
    </row>
    <row r="110" spans="1:10" x14ac:dyDescent="0.3">
      <c r="A110" s="415" t="s">
        <v>859</v>
      </c>
      <c r="B110" s="218">
        <v>0</v>
      </c>
      <c r="C110" s="218">
        <v>0</v>
      </c>
      <c r="D110" s="218">
        <v>655254.51083798893</v>
      </c>
      <c r="E110" s="218">
        <v>0</v>
      </c>
      <c r="F110" s="218">
        <v>1279306.4259217882</v>
      </c>
      <c r="G110" s="218">
        <v>0</v>
      </c>
      <c r="H110" s="218">
        <v>327627.25541899446</v>
      </c>
      <c r="I110" s="415" t="s">
        <v>187</v>
      </c>
      <c r="J110" s="415" t="s">
        <v>1014</v>
      </c>
    </row>
    <row r="111" spans="1:10" x14ac:dyDescent="0.3">
      <c r="A111" s="415" t="s">
        <v>860</v>
      </c>
      <c r="B111" s="218">
        <v>0</v>
      </c>
      <c r="C111" s="218">
        <v>0</v>
      </c>
      <c r="D111" s="218">
        <v>0</v>
      </c>
      <c r="E111" s="218">
        <v>0</v>
      </c>
      <c r="F111" s="218">
        <v>0</v>
      </c>
      <c r="G111" s="218">
        <v>0</v>
      </c>
      <c r="H111" s="218">
        <v>0</v>
      </c>
      <c r="I111" s="415" t="s">
        <v>187</v>
      </c>
      <c r="J111" s="415" t="s">
        <v>1015</v>
      </c>
    </row>
    <row r="112" spans="1:10" x14ac:dyDescent="0.3">
      <c r="A112" s="415" t="s">
        <v>579</v>
      </c>
      <c r="B112" s="407">
        <v>1</v>
      </c>
      <c r="C112" s="407">
        <v>1</v>
      </c>
      <c r="D112" s="407">
        <v>1</v>
      </c>
      <c r="E112" s="407">
        <v>1</v>
      </c>
      <c r="F112" s="407">
        <v>1</v>
      </c>
      <c r="G112" s="407">
        <v>1</v>
      </c>
      <c r="H112" s="407">
        <v>1</v>
      </c>
      <c r="I112" s="218" t="s">
        <v>7</v>
      </c>
      <c r="J112" s="415" t="s">
        <v>135</v>
      </c>
    </row>
    <row r="113" spans="1:10" x14ac:dyDescent="0.3">
      <c r="A113" s="415" t="s">
        <v>861</v>
      </c>
      <c r="B113" s="415">
        <v>15</v>
      </c>
      <c r="C113" s="415">
        <v>15</v>
      </c>
      <c r="D113" s="415">
        <v>15</v>
      </c>
      <c r="E113" s="415">
        <v>15</v>
      </c>
      <c r="F113" s="415">
        <v>15</v>
      </c>
      <c r="G113" s="415">
        <v>15</v>
      </c>
      <c r="H113" s="415">
        <v>15</v>
      </c>
      <c r="I113" s="218" t="s">
        <v>17</v>
      </c>
      <c r="J113" s="415" t="s">
        <v>1096</v>
      </c>
    </row>
    <row r="114" spans="1:10" x14ac:dyDescent="0.3">
      <c r="A114" s="415" t="s">
        <v>619</v>
      </c>
      <c r="B114" s="407">
        <v>0.3</v>
      </c>
      <c r="C114" s="407">
        <v>0.3</v>
      </c>
      <c r="D114" s="407">
        <v>0.3</v>
      </c>
      <c r="E114" s="407">
        <v>0.3</v>
      </c>
      <c r="F114" s="407">
        <v>0.3</v>
      </c>
      <c r="G114" s="407">
        <v>0.3</v>
      </c>
      <c r="H114" s="407">
        <v>0.3</v>
      </c>
      <c r="I114" s="407" t="s">
        <v>7</v>
      </c>
      <c r="J114" s="218" t="s">
        <v>862</v>
      </c>
    </row>
    <row r="115" spans="1:10" x14ac:dyDescent="0.3">
      <c r="A115" s="415" t="s">
        <v>620</v>
      </c>
      <c r="B115" s="407">
        <v>0.2</v>
      </c>
      <c r="C115" s="407">
        <v>0.2</v>
      </c>
      <c r="D115" s="407">
        <v>0.2</v>
      </c>
      <c r="E115" s="407">
        <v>0.2</v>
      </c>
      <c r="F115" s="407">
        <v>0.2</v>
      </c>
      <c r="G115" s="407">
        <v>0.2</v>
      </c>
      <c r="H115" s="407">
        <v>0.2</v>
      </c>
      <c r="I115" s="407" t="s">
        <v>7</v>
      </c>
      <c r="J115" s="218" t="s">
        <v>862</v>
      </c>
    </row>
    <row r="116" spans="1:10" x14ac:dyDescent="0.3">
      <c r="A116" s="415" t="s">
        <v>585</v>
      </c>
      <c r="B116" s="415">
        <v>20</v>
      </c>
      <c r="C116" s="218">
        <v>20</v>
      </c>
      <c r="D116" s="218">
        <v>20</v>
      </c>
      <c r="E116" s="218">
        <v>20</v>
      </c>
      <c r="F116" s="218">
        <v>20</v>
      </c>
      <c r="G116" s="218">
        <v>20</v>
      </c>
      <c r="H116" s="218">
        <v>20</v>
      </c>
      <c r="I116" s="218" t="s">
        <v>173</v>
      </c>
      <c r="J116" s="415" t="s">
        <v>863</v>
      </c>
    </row>
    <row r="117" spans="1:10" x14ac:dyDescent="0.3">
      <c r="A117" s="415" t="s">
        <v>586</v>
      </c>
      <c r="B117" s="415">
        <v>0</v>
      </c>
      <c r="C117" s="218">
        <v>0</v>
      </c>
      <c r="D117" s="218">
        <v>0</v>
      </c>
      <c r="E117" s="218">
        <v>0</v>
      </c>
      <c r="F117" s="218">
        <v>0</v>
      </c>
      <c r="G117" s="218">
        <v>0</v>
      </c>
      <c r="H117" s="218">
        <v>0</v>
      </c>
      <c r="I117" s="218" t="s">
        <v>7</v>
      </c>
      <c r="J117" s="415" t="s">
        <v>135</v>
      </c>
    </row>
    <row r="118" spans="1:10" x14ac:dyDescent="0.3">
      <c r="A118" s="415" t="s">
        <v>864</v>
      </c>
      <c r="B118" s="415">
        <v>35</v>
      </c>
      <c r="C118" s="415">
        <v>35</v>
      </c>
      <c r="D118" s="415">
        <v>35</v>
      </c>
      <c r="E118" s="218">
        <v>35</v>
      </c>
      <c r="F118" s="218">
        <v>35</v>
      </c>
      <c r="G118" s="218">
        <v>35</v>
      </c>
      <c r="H118" s="218">
        <v>35</v>
      </c>
      <c r="I118" s="218" t="s">
        <v>17</v>
      </c>
      <c r="J118" s="415" t="s">
        <v>609</v>
      </c>
    </row>
    <row r="119" spans="1:10" x14ac:dyDescent="0.3">
      <c r="A119" s="415" t="s">
        <v>865</v>
      </c>
      <c r="B119" s="407">
        <v>1</v>
      </c>
      <c r="C119" s="407">
        <v>1</v>
      </c>
      <c r="D119" s="407">
        <v>1</v>
      </c>
      <c r="E119" s="407">
        <v>1</v>
      </c>
      <c r="F119" s="407">
        <v>1</v>
      </c>
      <c r="G119" s="407">
        <v>1</v>
      </c>
      <c r="H119" s="407">
        <v>1</v>
      </c>
      <c r="I119" s="407" t="s">
        <v>7</v>
      </c>
      <c r="J119" s="218" t="s">
        <v>862</v>
      </c>
    </row>
    <row r="120" spans="1:10" x14ac:dyDescent="0.3">
      <c r="A120" s="415" t="s">
        <v>587</v>
      </c>
      <c r="B120" s="407">
        <v>0.1</v>
      </c>
      <c r="C120" s="407">
        <v>0.1</v>
      </c>
      <c r="D120" s="407">
        <v>0.1</v>
      </c>
      <c r="E120" s="407">
        <v>0.1</v>
      </c>
      <c r="F120" s="407">
        <v>0.1</v>
      </c>
      <c r="G120" s="407">
        <v>0.1</v>
      </c>
      <c r="H120" s="407">
        <v>0.1</v>
      </c>
      <c r="I120" s="407" t="s">
        <v>7</v>
      </c>
      <c r="J120" s="415" t="s">
        <v>1085</v>
      </c>
    </row>
    <row r="121" spans="1:10" x14ac:dyDescent="0.3">
      <c r="A121" s="415" t="s">
        <v>866</v>
      </c>
      <c r="B121" s="416">
        <v>8.5</v>
      </c>
      <c r="C121" s="416">
        <v>8.5</v>
      </c>
      <c r="D121" s="416">
        <v>8.5</v>
      </c>
      <c r="E121" s="416">
        <v>8.5</v>
      </c>
      <c r="F121" s="416">
        <v>8.5</v>
      </c>
      <c r="G121" s="416">
        <v>8.5</v>
      </c>
      <c r="H121" s="416">
        <v>8.5</v>
      </c>
      <c r="I121" s="218" t="s">
        <v>17</v>
      </c>
      <c r="J121" s="415" t="s">
        <v>867</v>
      </c>
    </row>
    <row r="122" spans="1:10" x14ac:dyDescent="0.3">
      <c r="A122" s="415" t="s">
        <v>619</v>
      </c>
      <c r="B122" s="407">
        <v>0.3</v>
      </c>
      <c r="C122" s="407">
        <v>0.3</v>
      </c>
      <c r="D122" s="407">
        <v>0.3</v>
      </c>
      <c r="E122" s="407">
        <v>0.3</v>
      </c>
      <c r="F122" s="407">
        <v>0.3</v>
      </c>
      <c r="G122" s="407">
        <v>0.3</v>
      </c>
      <c r="H122" s="407">
        <v>0.3</v>
      </c>
      <c r="I122" s="407" t="s">
        <v>7</v>
      </c>
      <c r="J122" s="218" t="s">
        <v>862</v>
      </c>
    </row>
    <row r="123" spans="1:10" x14ac:dyDescent="0.3">
      <c r="A123" s="415" t="s">
        <v>620</v>
      </c>
      <c r="B123" s="407">
        <v>0.2</v>
      </c>
      <c r="C123" s="407">
        <v>0.2</v>
      </c>
      <c r="D123" s="407">
        <v>0.2</v>
      </c>
      <c r="E123" s="407">
        <v>0.2</v>
      </c>
      <c r="F123" s="407">
        <v>0.2</v>
      </c>
      <c r="G123" s="407">
        <v>0.2</v>
      </c>
      <c r="H123" s="407">
        <v>0.2</v>
      </c>
      <c r="I123" s="407" t="s">
        <v>7</v>
      </c>
      <c r="J123" s="218" t="s">
        <v>862</v>
      </c>
    </row>
    <row r="124" spans="1:10" x14ac:dyDescent="0.3">
      <c r="A124" s="415" t="s">
        <v>585</v>
      </c>
      <c r="B124" s="415">
        <v>20</v>
      </c>
      <c r="C124" s="218">
        <v>20</v>
      </c>
      <c r="D124" s="218">
        <v>20</v>
      </c>
      <c r="E124" s="218">
        <v>20</v>
      </c>
      <c r="F124" s="218">
        <v>20</v>
      </c>
      <c r="G124" s="218">
        <v>20</v>
      </c>
      <c r="H124" s="218">
        <v>20</v>
      </c>
      <c r="I124" s="218" t="s">
        <v>173</v>
      </c>
      <c r="J124" s="415" t="s">
        <v>868</v>
      </c>
    </row>
    <row r="125" spans="1:10" hidden="1" x14ac:dyDescent="0.3">
      <c r="A125" s="415" t="s">
        <v>586</v>
      </c>
      <c r="B125" s="415">
        <v>0</v>
      </c>
      <c r="C125" s="415">
        <v>0</v>
      </c>
      <c r="D125" s="415">
        <v>0</v>
      </c>
      <c r="E125" s="415">
        <v>0</v>
      </c>
      <c r="F125" s="415">
        <v>0</v>
      </c>
      <c r="G125" s="415">
        <v>0</v>
      </c>
      <c r="H125" s="415">
        <v>0</v>
      </c>
      <c r="I125" s="218" t="s">
        <v>7</v>
      </c>
      <c r="J125" s="415" t="s">
        <v>135</v>
      </c>
    </row>
    <row r="126" spans="1:10" x14ac:dyDescent="0.3">
      <c r="A126" s="415" t="s">
        <v>869</v>
      </c>
      <c r="B126" s="415">
        <v>14</v>
      </c>
      <c r="C126" s="415">
        <v>14</v>
      </c>
      <c r="D126" s="415">
        <v>14</v>
      </c>
      <c r="E126" s="415">
        <v>14</v>
      </c>
      <c r="F126" s="415">
        <v>14</v>
      </c>
      <c r="G126" s="415">
        <v>14</v>
      </c>
      <c r="H126" s="415">
        <v>14</v>
      </c>
      <c r="I126" s="218" t="s">
        <v>17</v>
      </c>
      <c r="J126" s="415" t="s">
        <v>867</v>
      </c>
    </row>
    <row r="127" spans="1:10" x14ac:dyDescent="0.3">
      <c r="A127" s="415" t="s">
        <v>865</v>
      </c>
      <c r="B127" s="407">
        <v>0.8</v>
      </c>
      <c r="C127" s="407">
        <v>0.8</v>
      </c>
      <c r="D127" s="407">
        <v>0.8</v>
      </c>
      <c r="E127" s="407">
        <v>0.8</v>
      </c>
      <c r="F127" s="407">
        <v>0.8</v>
      </c>
      <c r="G127" s="407">
        <v>0.8</v>
      </c>
      <c r="H127" s="407">
        <v>0.8</v>
      </c>
      <c r="I127" s="407" t="s">
        <v>7</v>
      </c>
      <c r="J127" s="218" t="s">
        <v>862</v>
      </c>
    </row>
    <row r="128" spans="1:10" x14ac:dyDescent="0.3">
      <c r="A128" s="415" t="s">
        <v>587</v>
      </c>
      <c r="B128" s="407">
        <v>0.25</v>
      </c>
      <c r="C128" s="407">
        <v>0.25</v>
      </c>
      <c r="D128" s="407">
        <v>0.25</v>
      </c>
      <c r="E128" s="407">
        <v>0.25</v>
      </c>
      <c r="F128" s="407">
        <v>0.25</v>
      </c>
      <c r="G128" s="407">
        <v>0.25</v>
      </c>
      <c r="H128" s="407">
        <v>0.25</v>
      </c>
      <c r="I128" s="407" t="s">
        <v>7</v>
      </c>
      <c r="J128" s="415" t="s">
        <v>867</v>
      </c>
    </row>
    <row r="129" spans="1:10" x14ac:dyDescent="0.3">
      <c r="A129" s="415" t="s">
        <v>870</v>
      </c>
      <c r="B129" s="407">
        <v>1</v>
      </c>
      <c r="C129" s="407">
        <v>1</v>
      </c>
      <c r="D129" s="407">
        <v>1</v>
      </c>
      <c r="E129" s="407">
        <v>1</v>
      </c>
      <c r="F129" s="407">
        <v>1</v>
      </c>
      <c r="G129" s="407">
        <v>1</v>
      </c>
      <c r="H129" s="407">
        <v>1</v>
      </c>
      <c r="I129" s="415" t="s">
        <v>7</v>
      </c>
      <c r="J129" s="415" t="s">
        <v>1079</v>
      </c>
    </row>
    <row r="130" spans="1:10" x14ac:dyDescent="0.3">
      <c r="A130" s="415" t="s">
        <v>871</v>
      </c>
      <c r="B130" s="415">
        <v>0</v>
      </c>
      <c r="C130" s="415">
        <v>0</v>
      </c>
      <c r="D130" s="415">
        <v>0</v>
      </c>
      <c r="E130" s="415">
        <v>0</v>
      </c>
      <c r="F130" s="415">
        <v>0</v>
      </c>
      <c r="G130" s="415">
        <v>0</v>
      </c>
      <c r="H130" s="415">
        <v>0</v>
      </c>
      <c r="I130" s="415" t="s">
        <v>81</v>
      </c>
      <c r="J130" s="415" t="s">
        <v>872</v>
      </c>
    </row>
    <row r="131" spans="1:10" x14ac:dyDescent="0.3">
      <c r="A131" s="415" t="s">
        <v>873</v>
      </c>
      <c r="B131" s="415">
        <v>1.7</v>
      </c>
      <c r="C131" s="218">
        <v>1.7</v>
      </c>
      <c r="D131" s="218">
        <v>1.7</v>
      </c>
      <c r="E131" s="218">
        <v>1.7</v>
      </c>
      <c r="F131" s="218">
        <v>1.7</v>
      </c>
      <c r="G131" s="218">
        <v>1.7</v>
      </c>
      <c r="H131" s="218">
        <v>1.7</v>
      </c>
      <c r="I131" s="218" t="s">
        <v>874</v>
      </c>
      <c r="J131" s="415" t="s">
        <v>1097</v>
      </c>
    </row>
    <row r="132" spans="1:10" x14ac:dyDescent="0.3">
      <c r="A132" s="415" t="s">
        <v>875</v>
      </c>
      <c r="B132" s="415">
        <v>-40</v>
      </c>
      <c r="C132" s="415">
        <v>-40</v>
      </c>
      <c r="D132" s="415">
        <v>-40</v>
      </c>
      <c r="E132" s="415">
        <v>-40</v>
      </c>
      <c r="F132" s="415">
        <v>-40</v>
      </c>
      <c r="G132" s="415">
        <v>-40</v>
      </c>
      <c r="H132" s="415">
        <v>-40</v>
      </c>
      <c r="I132" s="415" t="s">
        <v>81</v>
      </c>
      <c r="J132" s="415" t="s">
        <v>44</v>
      </c>
    </row>
    <row r="133" spans="1:10" x14ac:dyDescent="0.3">
      <c r="A133" s="415" t="s">
        <v>588</v>
      </c>
      <c r="B133" s="415">
        <v>0</v>
      </c>
      <c r="C133" s="218">
        <v>0</v>
      </c>
      <c r="D133" s="218">
        <v>0</v>
      </c>
      <c r="E133" s="218">
        <v>0</v>
      </c>
      <c r="F133" s="218">
        <v>0</v>
      </c>
      <c r="G133" s="218">
        <v>0</v>
      </c>
      <c r="H133" s="218">
        <v>0</v>
      </c>
      <c r="I133" s="218" t="s">
        <v>610</v>
      </c>
      <c r="J133" s="415" t="s">
        <v>876</v>
      </c>
    </row>
    <row r="134" spans="1:10" x14ac:dyDescent="0.3">
      <c r="A134" s="415" t="s">
        <v>582</v>
      </c>
      <c r="B134" s="415">
        <v>0</v>
      </c>
      <c r="C134" s="218">
        <v>0</v>
      </c>
      <c r="D134" s="218">
        <v>0</v>
      </c>
      <c r="E134" s="218">
        <v>0</v>
      </c>
      <c r="F134" s="218">
        <v>0</v>
      </c>
      <c r="G134" s="218">
        <v>0</v>
      </c>
      <c r="H134" s="218">
        <v>0</v>
      </c>
      <c r="I134" s="218" t="s">
        <v>583</v>
      </c>
      <c r="J134" s="415" t="s">
        <v>608</v>
      </c>
    </row>
    <row r="135" spans="1:10" ht="15" thickBot="1" x14ac:dyDescent="0.35"/>
    <row r="136" spans="1:10" ht="15" thickBot="1" x14ac:dyDescent="0.35">
      <c r="A136" s="79" t="s">
        <v>877</v>
      </c>
      <c r="B136" s="21" t="s">
        <v>0</v>
      </c>
      <c r="C136" s="444" t="s">
        <v>1</v>
      </c>
      <c r="D136" s="445"/>
      <c r="E136" s="446" t="s">
        <v>153</v>
      </c>
      <c r="F136" s="447"/>
      <c r="G136" s="448" t="s">
        <v>2</v>
      </c>
      <c r="H136" s="448"/>
      <c r="I136" s="98"/>
      <c r="J136" s="81"/>
    </row>
    <row r="137" spans="1:10" x14ac:dyDescent="0.3">
      <c r="A137" s="99"/>
      <c r="B137" s="100">
        <v>2015</v>
      </c>
      <c r="C137" s="101">
        <v>2020</v>
      </c>
      <c r="D137" s="101">
        <v>2030</v>
      </c>
      <c r="E137" s="102">
        <v>2020</v>
      </c>
      <c r="F137" s="102">
        <v>2030</v>
      </c>
      <c r="G137" s="103">
        <v>2020</v>
      </c>
      <c r="H137" s="103">
        <v>2030</v>
      </c>
      <c r="I137" s="104" t="s">
        <v>3</v>
      </c>
      <c r="J137" s="105" t="s">
        <v>4</v>
      </c>
    </row>
    <row r="138" spans="1:10" x14ac:dyDescent="0.3">
      <c r="A138" s="158" t="s">
        <v>616</v>
      </c>
      <c r="B138" s="247">
        <v>1</v>
      </c>
      <c r="C138" s="247">
        <v>1</v>
      </c>
      <c r="D138" s="247">
        <v>2</v>
      </c>
      <c r="E138" s="247">
        <v>1</v>
      </c>
      <c r="F138" s="247">
        <v>4</v>
      </c>
      <c r="G138" s="247">
        <v>1</v>
      </c>
      <c r="H138" s="247">
        <v>1</v>
      </c>
      <c r="I138" s="247" t="s">
        <v>157</v>
      </c>
      <c r="J138" s="247" t="s">
        <v>574</v>
      </c>
    </row>
    <row r="139" spans="1:10" x14ac:dyDescent="0.3">
      <c r="A139" s="158" t="s">
        <v>575</v>
      </c>
      <c r="B139" s="246">
        <v>1095</v>
      </c>
      <c r="C139" s="246">
        <v>1095</v>
      </c>
      <c r="D139" s="246">
        <v>1095</v>
      </c>
      <c r="E139" s="246">
        <v>1095</v>
      </c>
      <c r="F139" s="246">
        <v>1095</v>
      </c>
      <c r="G139" s="246">
        <v>1095</v>
      </c>
      <c r="H139" s="246">
        <v>1095</v>
      </c>
      <c r="I139" s="247" t="s">
        <v>931</v>
      </c>
      <c r="J139" s="247" t="s">
        <v>933</v>
      </c>
    </row>
    <row r="140" spans="1:10" x14ac:dyDescent="0.3">
      <c r="A140" s="158" t="s">
        <v>617</v>
      </c>
      <c r="B140" s="248">
        <v>0</v>
      </c>
      <c r="C140" s="248">
        <v>1</v>
      </c>
      <c r="D140" s="248">
        <v>1</v>
      </c>
      <c r="E140" s="248">
        <v>1</v>
      </c>
      <c r="F140" s="248">
        <v>1</v>
      </c>
      <c r="G140" s="248">
        <v>1</v>
      </c>
      <c r="H140" s="248">
        <v>1</v>
      </c>
      <c r="I140" s="247" t="s">
        <v>7</v>
      </c>
      <c r="J140" s="247" t="s">
        <v>618</v>
      </c>
    </row>
    <row r="141" spans="1:10" x14ac:dyDescent="0.3">
      <c r="A141" s="158" t="s">
        <v>584</v>
      </c>
      <c r="B141" s="247">
        <v>10</v>
      </c>
      <c r="C141" s="246">
        <v>10</v>
      </c>
      <c r="D141" s="246">
        <v>10</v>
      </c>
      <c r="E141" s="246">
        <v>10</v>
      </c>
      <c r="F141" s="246">
        <v>10</v>
      </c>
      <c r="G141" s="246">
        <v>10</v>
      </c>
      <c r="H141" s="246">
        <v>10</v>
      </c>
      <c r="I141" s="247" t="s">
        <v>597</v>
      </c>
      <c r="J141" s="247" t="s">
        <v>574</v>
      </c>
    </row>
    <row r="142" spans="1:10" x14ac:dyDescent="0.3">
      <c r="A142" s="158" t="s">
        <v>619</v>
      </c>
      <c r="B142" s="248">
        <v>0.4</v>
      </c>
      <c r="C142" s="248">
        <v>0.4</v>
      </c>
      <c r="D142" s="248">
        <v>0.4</v>
      </c>
      <c r="E142" s="248">
        <v>0.4</v>
      </c>
      <c r="F142" s="248">
        <v>0.4</v>
      </c>
      <c r="G142" s="248">
        <v>0.4</v>
      </c>
      <c r="H142" s="248">
        <v>0.4</v>
      </c>
      <c r="I142" s="247" t="s">
        <v>7</v>
      </c>
      <c r="J142" s="247" t="s">
        <v>574</v>
      </c>
    </row>
    <row r="143" spans="1:10" x14ac:dyDescent="0.3">
      <c r="A143" s="158" t="s">
        <v>620</v>
      </c>
      <c r="B143" s="248">
        <v>0.2</v>
      </c>
      <c r="C143" s="248">
        <v>0.2</v>
      </c>
      <c r="D143" s="248">
        <v>0.2</v>
      </c>
      <c r="E143" s="248">
        <v>0.2</v>
      </c>
      <c r="F143" s="248">
        <v>0.2</v>
      </c>
      <c r="G143" s="248">
        <v>0.2</v>
      </c>
      <c r="H143" s="248">
        <v>0.2</v>
      </c>
      <c r="I143" s="247" t="s">
        <v>7</v>
      </c>
      <c r="J143" s="247" t="s">
        <v>574</v>
      </c>
    </row>
    <row r="144" spans="1:10" x14ac:dyDescent="0.3">
      <c r="A144" s="158" t="s">
        <v>585</v>
      </c>
      <c r="B144" s="247">
        <v>20</v>
      </c>
      <c r="C144" s="246">
        <v>20</v>
      </c>
      <c r="D144" s="246">
        <v>20</v>
      </c>
      <c r="E144" s="246">
        <v>20</v>
      </c>
      <c r="F144" s="246">
        <v>20</v>
      </c>
      <c r="G144" s="246">
        <v>20</v>
      </c>
      <c r="H144" s="246">
        <v>20</v>
      </c>
      <c r="I144" s="247" t="s">
        <v>173</v>
      </c>
      <c r="J144" s="247" t="s">
        <v>574</v>
      </c>
    </row>
    <row r="145" spans="1:10" x14ac:dyDescent="0.3">
      <c r="A145" s="158" t="s">
        <v>586</v>
      </c>
      <c r="B145" s="247">
        <v>0</v>
      </c>
      <c r="C145" s="246">
        <v>0</v>
      </c>
      <c r="D145" s="246">
        <v>0</v>
      </c>
      <c r="E145" s="246">
        <v>0</v>
      </c>
      <c r="F145" s="246">
        <v>0</v>
      </c>
      <c r="G145" s="246">
        <v>0</v>
      </c>
      <c r="H145" s="246">
        <v>0</v>
      </c>
      <c r="I145" s="247" t="s">
        <v>597</v>
      </c>
      <c r="J145" s="247" t="s">
        <v>135</v>
      </c>
    </row>
    <row r="146" spans="1:10" x14ac:dyDescent="0.3">
      <c r="A146" s="158" t="s">
        <v>194</v>
      </c>
      <c r="B146" s="247">
        <v>0.5</v>
      </c>
      <c r="C146" s="249">
        <v>0.5</v>
      </c>
      <c r="D146" s="249">
        <v>0.5</v>
      </c>
      <c r="E146" s="249">
        <v>0.5</v>
      </c>
      <c r="F146" s="249">
        <v>0.5</v>
      </c>
      <c r="G146" s="249">
        <v>0.5</v>
      </c>
      <c r="H146" s="249">
        <v>0.5</v>
      </c>
      <c r="I146" s="247" t="s">
        <v>621</v>
      </c>
      <c r="J146" s="247" t="s">
        <v>622</v>
      </c>
    </row>
    <row r="147" spans="1:10" x14ac:dyDescent="0.3">
      <c r="A147" s="158" t="s">
        <v>587</v>
      </c>
      <c r="B147" s="248">
        <v>0.7</v>
      </c>
      <c r="C147" s="248">
        <v>0.7</v>
      </c>
      <c r="D147" s="248">
        <v>0.7</v>
      </c>
      <c r="E147" s="248">
        <v>0.7</v>
      </c>
      <c r="F147" s="248">
        <v>0.7</v>
      </c>
      <c r="G147" s="248">
        <v>0.7</v>
      </c>
      <c r="H147" s="248">
        <v>0.7</v>
      </c>
      <c r="I147" s="247" t="s">
        <v>7</v>
      </c>
      <c r="J147" s="247" t="s">
        <v>623</v>
      </c>
    </row>
    <row r="148" spans="1:10" x14ac:dyDescent="0.3">
      <c r="A148" s="158" t="s">
        <v>624</v>
      </c>
      <c r="B148" s="248">
        <v>1</v>
      </c>
      <c r="C148" s="248">
        <v>1</v>
      </c>
      <c r="D148" s="248">
        <v>1</v>
      </c>
      <c r="E148" s="248">
        <v>1</v>
      </c>
      <c r="F148" s="248">
        <v>1</v>
      </c>
      <c r="G148" s="248">
        <v>1</v>
      </c>
      <c r="H148" s="248">
        <v>1</v>
      </c>
      <c r="I148" s="247" t="s">
        <v>7</v>
      </c>
      <c r="J148" s="247" t="s">
        <v>623</v>
      </c>
    </row>
    <row r="149" spans="1:10" x14ac:dyDescent="0.3">
      <c r="A149" s="158" t="s">
        <v>932</v>
      </c>
      <c r="B149" s="248">
        <v>0.2</v>
      </c>
      <c r="C149" s="248">
        <v>0.2</v>
      </c>
      <c r="D149" s="248">
        <v>0.2</v>
      </c>
      <c r="E149" s="248">
        <v>0.2</v>
      </c>
      <c r="F149" s="248">
        <v>0.2</v>
      </c>
      <c r="G149" s="248">
        <v>0.2</v>
      </c>
      <c r="H149" s="248">
        <v>0.2</v>
      </c>
      <c r="I149" s="247" t="s">
        <v>7</v>
      </c>
      <c r="J149" s="247" t="s">
        <v>623</v>
      </c>
    </row>
    <row r="150" spans="1:10" x14ac:dyDescent="0.3">
      <c r="A150" s="158" t="s">
        <v>625</v>
      </c>
      <c r="B150" s="247">
        <v>60</v>
      </c>
      <c r="C150" s="246">
        <v>60</v>
      </c>
      <c r="D150" s="246">
        <v>60</v>
      </c>
      <c r="E150" s="246">
        <v>60</v>
      </c>
      <c r="F150" s="246">
        <v>60</v>
      </c>
      <c r="G150" s="246">
        <v>60</v>
      </c>
      <c r="H150" s="246">
        <v>60</v>
      </c>
      <c r="I150" s="247" t="s">
        <v>626</v>
      </c>
      <c r="J150" s="247" t="s">
        <v>623</v>
      </c>
    </row>
    <row r="151" spans="1:10" x14ac:dyDescent="0.3">
      <c r="A151" s="158" t="s">
        <v>627</v>
      </c>
      <c r="B151" s="271">
        <v>8.9366827390519283</v>
      </c>
      <c r="C151" s="271">
        <v>8.9366827390519283</v>
      </c>
      <c r="D151" s="271">
        <v>8.9366827390519283</v>
      </c>
      <c r="E151" s="271">
        <v>8.9366827390519283</v>
      </c>
      <c r="F151" s="271">
        <v>8.9366827390519283</v>
      </c>
      <c r="G151" s="271">
        <v>8.9366827390519283</v>
      </c>
      <c r="H151" s="271">
        <v>8.9366827390519283</v>
      </c>
      <c r="I151" s="247" t="s">
        <v>628</v>
      </c>
      <c r="J151" s="247" t="s">
        <v>629</v>
      </c>
    </row>
    <row r="152" spans="1:10" x14ac:dyDescent="0.3">
      <c r="A152" s="158" t="s">
        <v>582</v>
      </c>
      <c r="B152" s="247">
        <v>0</v>
      </c>
      <c r="C152" s="246">
        <v>0</v>
      </c>
      <c r="D152" s="246">
        <v>0</v>
      </c>
      <c r="E152" s="246">
        <v>0</v>
      </c>
      <c r="F152" s="246">
        <v>0</v>
      </c>
      <c r="G152" s="246">
        <v>0</v>
      </c>
      <c r="H152" s="246">
        <v>0</v>
      </c>
      <c r="I152" s="246" t="s">
        <v>583</v>
      </c>
      <c r="J152" s="247" t="s">
        <v>574</v>
      </c>
    </row>
    <row r="153" spans="1:10" ht="15" thickBot="1" x14ac:dyDescent="0.35"/>
    <row r="154" spans="1:10" ht="15" thickBot="1" x14ac:dyDescent="0.35">
      <c r="A154" s="79" t="s">
        <v>934</v>
      </c>
      <c r="B154" s="21" t="s">
        <v>0</v>
      </c>
      <c r="C154" s="444" t="s">
        <v>1</v>
      </c>
      <c r="D154" s="445"/>
      <c r="E154" s="446" t="s">
        <v>153</v>
      </c>
      <c r="F154" s="447"/>
      <c r="G154" s="448" t="s">
        <v>2</v>
      </c>
      <c r="H154" s="448"/>
      <c r="I154" s="98"/>
      <c r="J154" s="81"/>
    </row>
    <row r="155" spans="1:10" x14ac:dyDescent="0.3">
      <c r="A155" s="99"/>
      <c r="B155" s="100">
        <v>2015</v>
      </c>
      <c r="C155" s="101">
        <v>2020</v>
      </c>
      <c r="D155" s="101">
        <v>2030</v>
      </c>
      <c r="E155" s="102">
        <v>2020</v>
      </c>
      <c r="F155" s="102">
        <v>2030</v>
      </c>
      <c r="G155" s="103">
        <v>2020</v>
      </c>
      <c r="H155" s="103">
        <v>2030</v>
      </c>
      <c r="I155" s="104" t="s">
        <v>3</v>
      </c>
      <c r="J155" s="105" t="s">
        <v>4</v>
      </c>
    </row>
    <row r="156" spans="1:10" x14ac:dyDescent="0.3">
      <c r="A156" s="158" t="s">
        <v>612</v>
      </c>
      <c r="B156" s="247">
        <v>0</v>
      </c>
      <c r="C156" s="247">
        <v>1000</v>
      </c>
      <c r="D156" s="247">
        <v>1500</v>
      </c>
      <c r="E156" s="247">
        <v>1000</v>
      </c>
      <c r="F156" s="247">
        <v>1500</v>
      </c>
      <c r="G156" s="247">
        <v>1000</v>
      </c>
      <c r="H156" s="247">
        <v>1500</v>
      </c>
      <c r="I156" s="247" t="s">
        <v>613</v>
      </c>
      <c r="J156" s="247" t="s">
        <v>1080</v>
      </c>
    </row>
    <row r="157" spans="1:10" x14ac:dyDescent="0.3">
      <c r="A157" s="158" t="s">
        <v>614</v>
      </c>
      <c r="B157" s="285">
        <v>3.9545829191333497</v>
      </c>
      <c r="C157" s="285">
        <v>3.9545829191333497</v>
      </c>
      <c r="D157" s="285">
        <v>3.9545829191333497</v>
      </c>
      <c r="E157" s="285">
        <v>3.9545829191333497</v>
      </c>
      <c r="F157" s="285">
        <v>3.9545829191333497</v>
      </c>
      <c r="G157" s="285">
        <v>3.9545829191333497</v>
      </c>
      <c r="H157" s="285">
        <v>3.9545829191333497</v>
      </c>
      <c r="I157" s="247" t="s">
        <v>615</v>
      </c>
      <c r="J157" s="247" t="s">
        <v>935</v>
      </c>
    </row>
    <row r="158" spans="1:10" x14ac:dyDescent="0.3">
      <c r="A158" s="158" t="s">
        <v>936</v>
      </c>
      <c r="B158" s="285">
        <v>7.9091658382667003</v>
      </c>
      <c r="C158" s="285">
        <v>3.9545829191333501</v>
      </c>
      <c r="D158" s="285">
        <v>5.7422710880566443</v>
      </c>
      <c r="E158" s="285">
        <v>5.7422710880566452</v>
      </c>
      <c r="F158" s="285">
        <v>6.6090289881406674</v>
      </c>
      <c r="G158" s="285">
        <v>3.9545829191333501</v>
      </c>
      <c r="H158" s="285">
        <v>4.6588237129516177</v>
      </c>
      <c r="I158" s="247" t="s">
        <v>637</v>
      </c>
      <c r="J158" s="247" t="s">
        <v>937</v>
      </c>
    </row>
    <row r="159" spans="1:10" x14ac:dyDescent="0.3">
      <c r="A159" s="158" t="s">
        <v>631</v>
      </c>
      <c r="B159" s="246">
        <v>2</v>
      </c>
      <c r="C159" s="246">
        <v>10</v>
      </c>
      <c r="D159" s="246">
        <v>30</v>
      </c>
      <c r="E159" s="246">
        <v>20</v>
      </c>
      <c r="F159" s="246">
        <v>50</v>
      </c>
      <c r="G159" s="246">
        <v>5</v>
      </c>
      <c r="H159" s="246">
        <v>20</v>
      </c>
      <c r="I159" s="247" t="s">
        <v>157</v>
      </c>
      <c r="J159" s="247" t="s">
        <v>938</v>
      </c>
    </row>
    <row r="160" spans="1:10" x14ac:dyDescent="0.3">
      <c r="A160" s="158" t="s">
        <v>939</v>
      </c>
      <c r="B160" s="271">
        <v>22.8125</v>
      </c>
      <c r="C160" s="271">
        <v>91.25</v>
      </c>
      <c r="D160" s="271">
        <v>91.25</v>
      </c>
      <c r="E160" s="271">
        <v>91.25</v>
      </c>
      <c r="F160" s="271">
        <v>91.25</v>
      </c>
      <c r="G160" s="271">
        <v>91.25</v>
      </c>
      <c r="H160" s="271">
        <v>91.25</v>
      </c>
      <c r="I160" s="247" t="s">
        <v>632</v>
      </c>
      <c r="J160" s="247" t="s">
        <v>940</v>
      </c>
    </row>
    <row r="161" spans="1:10" x14ac:dyDescent="0.3">
      <c r="A161" s="158" t="s">
        <v>941</v>
      </c>
      <c r="B161" s="248">
        <v>1</v>
      </c>
      <c r="C161" s="248">
        <v>1</v>
      </c>
      <c r="D161" s="248">
        <v>1</v>
      </c>
      <c r="E161" s="248">
        <v>1</v>
      </c>
      <c r="F161" s="248">
        <v>1</v>
      </c>
      <c r="G161" s="248">
        <v>1</v>
      </c>
      <c r="H161" s="248">
        <v>1</v>
      </c>
      <c r="I161" s="247" t="s">
        <v>7</v>
      </c>
      <c r="J161" s="247" t="s">
        <v>135</v>
      </c>
    </row>
    <row r="162" spans="1:10" x14ac:dyDescent="0.3">
      <c r="A162" s="158" t="s">
        <v>633</v>
      </c>
      <c r="B162" s="246">
        <v>0</v>
      </c>
      <c r="C162" s="246">
        <v>40</v>
      </c>
      <c r="D162" s="246">
        <v>100</v>
      </c>
      <c r="E162" s="246">
        <v>50</v>
      </c>
      <c r="F162" s="246">
        <v>120</v>
      </c>
      <c r="G162" s="246">
        <v>30</v>
      </c>
      <c r="H162" s="246">
        <v>80</v>
      </c>
      <c r="I162" s="247" t="s">
        <v>157</v>
      </c>
      <c r="J162" s="247" t="s">
        <v>1081</v>
      </c>
    </row>
    <row r="163" spans="1:10" x14ac:dyDescent="0.3">
      <c r="A163" s="158" t="s">
        <v>634</v>
      </c>
      <c r="B163" s="246">
        <v>1500000</v>
      </c>
      <c r="C163" s="246">
        <v>1500000</v>
      </c>
      <c r="D163" s="246">
        <v>1500000</v>
      </c>
      <c r="E163" s="246">
        <v>1500000</v>
      </c>
      <c r="F163" s="246">
        <v>1500000</v>
      </c>
      <c r="G163" s="246">
        <v>1500000</v>
      </c>
      <c r="H163" s="246">
        <v>1500000</v>
      </c>
      <c r="I163" s="247" t="s">
        <v>109</v>
      </c>
      <c r="J163" s="247" t="s">
        <v>635</v>
      </c>
    </row>
    <row r="164" spans="1:10" x14ac:dyDescent="0.3">
      <c r="A164" s="158" t="s">
        <v>620</v>
      </c>
      <c r="B164" s="248">
        <v>0.2</v>
      </c>
      <c r="C164" s="248">
        <v>0.2</v>
      </c>
      <c r="D164" s="248">
        <v>0.2</v>
      </c>
      <c r="E164" s="248">
        <v>0.2</v>
      </c>
      <c r="F164" s="248">
        <v>0.2</v>
      </c>
      <c r="G164" s="248">
        <v>0.2</v>
      </c>
      <c r="H164" s="248">
        <v>0.2</v>
      </c>
      <c r="I164" s="247" t="s">
        <v>7</v>
      </c>
      <c r="J164" s="247" t="s">
        <v>574</v>
      </c>
    </row>
    <row r="165" spans="1:10" x14ac:dyDescent="0.3">
      <c r="A165" s="158" t="s">
        <v>942</v>
      </c>
      <c r="B165" s="248">
        <v>1</v>
      </c>
      <c r="C165" s="248">
        <v>1</v>
      </c>
      <c r="D165" s="248">
        <v>1</v>
      </c>
      <c r="E165" s="248">
        <v>1</v>
      </c>
      <c r="F165" s="248">
        <v>1</v>
      </c>
      <c r="G165" s="248">
        <v>1</v>
      </c>
      <c r="H165" s="248">
        <v>1</v>
      </c>
      <c r="I165" s="247" t="s">
        <v>7</v>
      </c>
      <c r="J165" s="247" t="s">
        <v>574</v>
      </c>
    </row>
    <row r="166" spans="1:10" x14ac:dyDescent="0.3">
      <c r="A166" s="158" t="s">
        <v>932</v>
      </c>
      <c r="B166" s="248">
        <v>0.2</v>
      </c>
      <c r="C166" s="248">
        <v>0.2</v>
      </c>
      <c r="D166" s="248">
        <v>0.2</v>
      </c>
      <c r="E166" s="248">
        <v>0.2</v>
      </c>
      <c r="F166" s="248">
        <v>0.2</v>
      </c>
      <c r="G166" s="248">
        <v>0.2</v>
      </c>
      <c r="H166" s="248">
        <v>0.2</v>
      </c>
      <c r="I166" s="247" t="s">
        <v>7</v>
      </c>
      <c r="J166" s="247" t="s">
        <v>574</v>
      </c>
    </row>
    <row r="167" spans="1:10" x14ac:dyDescent="0.3">
      <c r="A167" s="158" t="s">
        <v>636</v>
      </c>
      <c r="B167" s="246">
        <v>75000</v>
      </c>
      <c r="C167" s="246">
        <v>75000</v>
      </c>
      <c r="D167" s="246">
        <v>75000</v>
      </c>
      <c r="E167" s="246">
        <v>75000</v>
      </c>
      <c r="F167" s="246">
        <v>75000</v>
      </c>
      <c r="G167" s="246">
        <v>75000</v>
      </c>
      <c r="H167" s="246">
        <v>75000</v>
      </c>
      <c r="I167" s="247" t="s">
        <v>380</v>
      </c>
      <c r="J167" s="247" t="s">
        <v>622</v>
      </c>
    </row>
    <row r="168" spans="1:10" x14ac:dyDescent="0.3">
      <c r="A168" s="158" t="s">
        <v>587</v>
      </c>
      <c r="B168" s="248">
        <v>0.7</v>
      </c>
      <c r="C168" s="248">
        <v>0.7</v>
      </c>
      <c r="D168" s="248">
        <v>0.7</v>
      </c>
      <c r="E168" s="248">
        <v>0.7</v>
      </c>
      <c r="F168" s="248">
        <v>0.7</v>
      </c>
      <c r="G168" s="248">
        <v>0.7</v>
      </c>
      <c r="H168" s="248">
        <v>0.7</v>
      </c>
      <c r="I168" s="247" t="s">
        <v>7</v>
      </c>
      <c r="J168" s="247" t="s">
        <v>623</v>
      </c>
    </row>
    <row r="169" spans="1:10" x14ac:dyDescent="0.3">
      <c r="A169" s="158" t="s">
        <v>942</v>
      </c>
      <c r="B169" s="248">
        <v>1</v>
      </c>
      <c r="C169" s="248">
        <v>1</v>
      </c>
      <c r="D169" s="248">
        <v>1</v>
      </c>
      <c r="E169" s="248">
        <v>1</v>
      </c>
      <c r="F169" s="248">
        <v>1</v>
      </c>
      <c r="G169" s="248">
        <v>1</v>
      </c>
      <c r="H169" s="248">
        <v>1</v>
      </c>
      <c r="I169" s="247" t="s">
        <v>7</v>
      </c>
      <c r="J169" s="247" t="s">
        <v>623</v>
      </c>
    </row>
    <row r="170" spans="1:10" x14ac:dyDescent="0.3">
      <c r="A170" s="158" t="s">
        <v>932</v>
      </c>
      <c r="B170" s="248">
        <v>0.2</v>
      </c>
      <c r="C170" s="248">
        <v>0.2</v>
      </c>
      <c r="D170" s="248">
        <v>0.2</v>
      </c>
      <c r="E170" s="248">
        <v>0.2</v>
      </c>
      <c r="F170" s="248">
        <v>0.2</v>
      </c>
      <c r="G170" s="248">
        <v>0.2</v>
      </c>
      <c r="H170" s="248">
        <v>0.2</v>
      </c>
      <c r="I170" s="247" t="s">
        <v>7</v>
      </c>
      <c r="J170" s="247" t="s">
        <v>623</v>
      </c>
    </row>
    <row r="171" spans="1:10" x14ac:dyDescent="0.3">
      <c r="A171" s="158" t="s">
        <v>638</v>
      </c>
      <c r="B171" s="246">
        <v>20</v>
      </c>
      <c r="C171" s="246">
        <v>20</v>
      </c>
      <c r="D171" s="246">
        <v>20</v>
      </c>
      <c r="E171" s="246">
        <v>20</v>
      </c>
      <c r="F171" s="246">
        <v>20</v>
      </c>
      <c r="G171" s="246">
        <v>20</v>
      </c>
      <c r="H171" s="246">
        <v>20</v>
      </c>
      <c r="I171" s="247" t="s">
        <v>173</v>
      </c>
      <c r="J171" s="247" t="s">
        <v>623</v>
      </c>
    </row>
    <row r="172" spans="1:10" ht="15" thickBot="1" x14ac:dyDescent="0.35"/>
    <row r="173" spans="1:10" ht="15" thickBot="1" x14ac:dyDescent="0.35">
      <c r="A173" s="79" t="s">
        <v>630</v>
      </c>
      <c r="B173" s="21" t="s">
        <v>0</v>
      </c>
      <c r="C173" s="444" t="s">
        <v>1</v>
      </c>
      <c r="D173" s="445"/>
      <c r="E173" s="446" t="s">
        <v>153</v>
      </c>
      <c r="F173" s="447"/>
      <c r="G173" s="448" t="s">
        <v>2</v>
      </c>
      <c r="H173" s="448"/>
      <c r="I173" s="98"/>
      <c r="J173" s="81"/>
    </row>
    <row r="174" spans="1:10" x14ac:dyDescent="0.3">
      <c r="A174" s="417" t="s">
        <v>639</v>
      </c>
      <c r="B174" s="286">
        <v>2015</v>
      </c>
      <c r="C174" s="287">
        <v>2020</v>
      </c>
      <c r="D174" s="287">
        <v>2030</v>
      </c>
      <c r="E174" s="288">
        <v>2020</v>
      </c>
      <c r="F174" s="288">
        <v>2030</v>
      </c>
      <c r="G174" s="289">
        <v>2020</v>
      </c>
      <c r="H174" s="289">
        <v>2030</v>
      </c>
      <c r="I174" s="418" t="s">
        <v>3</v>
      </c>
      <c r="J174" s="418" t="s">
        <v>4</v>
      </c>
    </row>
    <row r="175" spans="1:10" x14ac:dyDescent="0.3">
      <c r="A175" s="419" t="s">
        <v>640</v>
      </c>
      <c r="B175" s="164">
        <v>913</v>
      </c>
      <c r="C175" s="164">
        <v>26500</v>
      </c>
      <c r="D175" s="164">
        <v>310000</v>
      </c>
      <c r="E175" s="164">
        <v>40000</v>
      </c>
      <c r="F175" s="164">
        <v>410000</v>
      </c>
      <c r="G175" s="164">
        <v>13000</v>
      </c>
      <c r="H175" s="164">
        <v>210000</v>
      </c>
      <c r="I175" s="420" t="s">
        <v>157</v>
      </c>
      <c r="J175" s="420" t="s">
        <v>1084</v>
      </c>
    </row>
    <row r="176" spans="1:10" x14ac:dyDescent="0.3">
      <c r="A176" s="419" t="s">
        <v>641</v>
      </c>
      <c r="B176" s="165">
        <v>0.39430449069003287</v>
      </c>
      <c r="C176" s="165">
        <v>0.5</v>
      </c>
      <c r="D176" s="165">
        <v>0.5</v>
      </c>
      <c r="E176" s="165">
        <v>0.5</v>
      </c>
      <c r="F176" s="165">
        <v>0.5</v>
      </c>
      <c r="G176" s="165">
        <v>0.5</v>
      </c>
      <c r="H176" s="165">
        <v>0.5</v>
      </c>
      <c r="I176" s="290" t="s">
        <v>7</v>
      </c>
      <c r="J176" s="420" t="s">
        <v>1083</v>
      </c>
    </row>
    <row r="177" spans="1:10" x14ac:dyDescent="0.3">
      <c r="A177" s="421" t="s">
        <v>642</v>
      </c>
      <c r="B177" s="291">
        <v>2015</v>
      </c>
      <c r="C177" s="292">
        <v>2020</v>
      </c>
      <c r="D177" s="292">
        <v>2030</v>
      </c>
      <c r="E177" s="293">
        <v>2020</v>
      </c>
      <c r="F177" s="293">
        <v>2030</v>
      </c>
      <c r="G177" s="294">
        <v>2020</v>
      </c>
      <c r="H177" s="294">
        <v>2030</v>
      </c>
      <c r="I177" s="422" t="s">
        <v>3</v>
      </c>
      <c r="J177" s="422" t="s">
        <v>4</v>
      </c>
    </row>
    <row r="178" spans="1:10" x14ac:dyDescent="0.3">
      <c r="A178" s="420" t="s">
        <v>643</v>
      </c>
      <c r="B178" s="295">
        <v>1</v>
      </c>
      <c r="C178" s="295">
        <v>1</v>
      </c>
      <c r="D178" s="423">
        <v>1</v>
      </c>
      <c r="E178" s="423">
        <v>1</v>
      </c>
      <c r="F178" s="423">
        <v>1</v>
      </c>
      <c r="G178" s="423">
        <v>1</v>
      </c>
      <c r="H178" s="423">
        <v>1</v>
      </c>
      <c r="I178" s="420" t="s">
        <v>157</v>
      </c>
      <c r="J178" s="466" t="s">
        <v>1082</v>
      </c>
    </row>
    <row r="179" spans="1:10" x14ac:dyDescent="0.3">
      <c r="A179" s="420" t="s">
        <v>644</v>
      </c>
      <c r="B179" s="295">
        <v>0.5</v>
      </c>
      <c r="C179" s="295">
        <v>0.5</v>
      </c>
      <c r="D179" s="423">
        <v>0.5</v>
      </c>
      <c r="E179" s="423">
        <v>0.5</v>
      </c>
      <c r="F179" s="423">
        <v>0.5</v>
      </c>
      <c r="G179" s="423">
        <v>0.5</v>
      </c>
      <c r="H179" s="423">
        <v>0.5</v>
      </c>
      <c r="I179" s="420" t="s">
        <v>157</v>
      </c>
      <c r="J179" s="467"/>
    </row>
    <row r="180" spans="1:10" x14ac:dyDescent="0.3">
      <c r="A180" s="420" t="s">
        <v>645</v>
      </c>
      <c r="B180" s="295">
        <v>9.0000000000000011E-2</v>
      </c>
      <c r="C180" s="295">
        <v>9.0000000000000011E-2</v>
      </c>
      <c r="D180" s="423">
        <v>9.0000000000000011E-2</v>
      </c>
      <c r="E180" s="423">
        <v>9.0000000000000011E-2</v>
      </c>
      <c r="F180" s="423">
        <v>9.0000000000000011E-2</v>
      </c>
      <c r="G180" s="423">
        <v>9.0000000000000011E-2</v>
      </c>
      <c r="H180" s="423">
        <v>9.0000000000000011E-2</v>
      </c>
      <c r="I180" s="420" t="s">
        <v>157</v>
      </c>
      <c r="J180" s="467"/>
    </row>
    <row r="181" spans="1:10" x14ac:dyDescent="0.3">
      <c r="A181" s="420" t="s">
        <v>646</v>
      </c>
      <c r="B181" s="295">
        <v>1.0000000000000002E-2</v>
      </c>
      <c r="C181" s="295">
        <v>1.0000000000000002E-2</v>
      </c>
      <c r="D181" s="423">
        <v>1.0000000000000002E-2</v>
      </c>
      <c r="E181" s="423">
        <v>1.0000000000000002E-2</v>
      </c>
      <c r="F181" s="423">
        <v>1.0000000000000002E-2</v>
      </c>
      <c r="G181" s="423">
        <v>1.0000000000000002E-2</v>
      </c>
      <c r="H181" s="423">
        <v>1.0000000000000002E-2</v>
      </c>
      <c r="I181" s="420" t="s">
        <v>157</v>
      </c>
      <c r="J181" s="467"/>
    </row>
    <row r="182" spans="1:10" x14ac:dyDescent="0.3">
      <c r="A182" s="419" t="s">
        <v>647</v>
      </c>
      <c r="B182" s="296">
        <v>967.74193548387098</v>
      </c>
      <c r="C182" s="296">
        <v>967.74193548387098</v>
      </c>
      <c r="D182" s="296">
        <v>967.74193548387098</v>
      </c>
      <c r="E182" s="296">
        <v>967.74193548387098</v>
      </c>
      <c r="F182" s="296">
        <v>967.74193548387098</v>
      </c>
      <c r="G182" s="296">
        <v>967.74193548387098</v>
      </c>
      <c r="H182" s="296">
        <v>967.74193548387098</v>
      </c>
      <c r="I182" s="420" t="s">
        <v>109</v>
      </c>
      <c r="J182" s="467"/>
    </row>
    <row r="183" spans="1:10" x14ac:dyDescent="0.3">
      <c r="A183" s="419" t="s">
        <v>648</v>
      </c>
      <c r="B183" s="290">
        <v>0.3</v>
      </c>
      <c r="C183" s="290">
        <v>0.3</v>
      </c>
      <c r="D183" s="424">
        <v>0.3</v>
      </c>
      <c r="E183" s="424">
        <v>0.3</v>
      </c>
      <c r="F183" s="424">
        <v>0.3</v>
      </c>
      <c r="G183" s="424">
        <v>0.3</v>
      </c>
      <c r="H183" s="424">
        <v>0.3</v>
      </c>
      <c r="I183" s="420"/>
      <c r="J183" s="467"/>
    </row>
    <row r="184" spans="1:10" x14ac:dyDescent="0.3">
      <c r="A184" s="419" t="s">
        <v>649</v>
      </c>
      <c r="B184" s="290">
        <v>0.64999999999999991</v>
      </c>
      <c r="C184" s="290">
        <v>0.64999999999999991</v>
      </c>
      <c r="D184" s="424">
        <v>0.64999999999999991</v>
      </c>
      <c r="E184" s="424">
        <v>0.64999999999999991</v>
      </c>
      <c r="F184" s="424">
        <v>0.64999999999999991</v>
      </c>
      <c r="G184" s="424">
        <v>0.64999999999999991</v>
      </c>
      <c r="H184" s="424">
        <v>0.64999999999999991</v>
      </c>
      <c r="I184" s="420"/>
      <c r="J184" s="467"/>
    </row>
    <row r="185" spans="1:10" x14ac:dyDescent="0.3">
      <c r="A185" s="419" t="s">
        <v>650</v>
      </c>
      <c r="B185" s="296">
        <v>3500</v>
      </c>
      <c r="C185" s="296">
        <v>3500</v>
      </c>
      <c r="D185" s="296">
        <v>3500</v>
      </c>
      <c r="E185" s="296">
        <v>3500</v>
      </c>
      <c r="F185" s="296">
        <v>3500</v>
      </c>
      <c r="G185" s="296">
        <v>3500</v>
      </c>
      <c r="H185" s="296">
        <v>3500</v>
      </c>
      <c r="I185" s="420" t="s">
        <v>109</v>
      </c>
      <c r="J185" s="467"/>
    </row>
    <row r="186" spans="1:10" x14ac:dyDescent="0.3">
      <c r="A186" s="419" t="s">
        <v>648</v>
      </c>
      <c r="B186" s="290">
        <v>0.25</v>
      </c>
      <c r="C186" s="290">
        <v>0.25</v>
      </c>
      <c r="D186" s="424">
        <v>0.25</v>
      </c>
      <c r="E186" s="424">
        <v>0.25</v>
      </c>
      <c r="F186" s="424">
        <v>0.25</v>
      </c>
      <c r="G186" s="424">
        <v>0.25</v>
      </c>
      <c r="H186" s="424">
        <v>0.25</v>
      </c>
      <c r="I186" s="420"/>
      <c r="J186" s="467"/>
    </row>
    <row r="187" spans="1:10" x14ac:dyDescent="0.3">
      <c r="A187" s="419" t="s">
        <v>649</v>
      </c>
      <c r="B187" s="290">
        <v>0.7</v>
      </c>
      <c r="C187" s="290">
        <v>0.7</v>
      </c>
      <c r="D187" s="424">
        <v>0.7</v>
      </c>
      <c r="E187" s="424">
        <v>0.7</v>
      </c>
      <c r="F187" s="424">
        <v>0.7</v>
      </c>
      <c r="G187" s="424">
        <v>0.7</v>
      </c>
      <c r="H187" s="424">
        <v>0.7</v>
      </c>
      <c r="I187" s="420"/>
      <c r="J187" s="467"/>
    </row>
    <row r="188" spans="1:10" x14ac:dyDescent="0.3">
      <c r="A188" s="419" t="s">
        <v>651</v>
      </c>
      <c r="B188" s="296">
        <v>30000</v>
      </c>
      <c r="C188" s="296">
        <v>30000</v>
      </c>
      <c r="D188" s="296">
        <v>30000</v>
      </c>
      <c r="E188" s="296">
        <v>30000</v>
      </c>
      <c r="F188" s="296">
        <v>30000</v>
      </c>
      <c r="G188" s="296">
        <v>30000</v>
      </c>
      <c r="H188" s="296">
        <v>30000</v>
      </c>
      <c r="I188" s="420" t="s">
        <v>109</v>
      </c>
      <c r="J188" s="467"/>
    </row>
    <row r="189" spans="1:10" x14ac:dyDescent="0.3">
      <c r="A189" s="419" t="s">
        <v>648</v>
      </c>
      <c r="B189" s="290">
        <v>0.2</v>
      </c>
      <c r="C189" s="290">
        <v>0.2</v>
      </c>
      <c r="D189" s="424">
        <v>0.2</v>
      </c>
      <c r="E189" s="424">
        <v>0.2</v>
      </c>
      <c r="F189" s="424">
        <v>0.2</v>
      </c>
      <c r="G189" s="424">
        <v>0.2</v>
      </c>
      <c r="H189" s="424">
        <v>0.2</v>
      </c>
      <c r="I189" s="420"/>
      <c r="J189" s="467"/>
    </row>
    <row r="190" spans="1:10" x14ac:dyDescent="0.3">
      <c r="A190" s="419" t="s">
        <v>649</v>
      </c>
      <c r="B190" s="290">
        <v>0.75</v>
      </c>
      <c r="C190" s="290">
        <v>0.75</v>
      </c>
      <c r="D190" s="424">
        <v>0.75</v>
      </c>
      <c r="E190" s="424">
        <v>0.75</v>
      </c>
      <c r="F190" s="424">
        <v>0.75</v>
      </c>
      <c r="G190" s="424">
        <v>0.75</v>
      </c>
      <c r="H190" s="424">
        <v>0.75</v>
      </c>
      <c r="I190" s="420"/>
      <c r="J190" s="467"/>
    </row>
    <row r="191" spans="1:10" x14ac:dyDescent="0.3">
      <c r="A191" s="419" t="s">
        <v>652</v>
      </c>
      <c r="B191" s="290">
        <v>1</v>
      </c>
      <c r="C191" s="290">
        <v>1</v>
      </c>
      <c r="D191" s="424">
        <v>1</v>
      </c>
      <c r="E191" s="424">
        <v>1</v>
      </c>
      <c r="F191" s="424">
        <v>1</v>
      </c>
      <c r="G191" s="424">
        <v>1</v>
      </c>
      <c r="H191" s="424">
        <v>1</v>
      </c>
      <c r="I191" s="420"/>
      <c r="J191" s="467"/>
    </row>
    <row r="192" spans="1:10" x14ac:dyDescent="0.3">
      <c r="A192" s="419" t="s">
        <v>653</v>
      </c>
      <c r="B192" s="290">
        <v>0.3</v>
      </c>
      <c r="C192" s="290">
        <v>0.3</v>
      </c>
      <c r="D192" s="424">
        <v>0.3</v>
      </c>
      <c r="E192" s="424">
        <v>0.3</v>
      </c>
      <c r="F192" s="424">
        <v>0.3</v>
      </c>
      <c r="G192" s="424">
        <v>0.3</v>
      </c>
      <c r="H192" s="424">
        <v>0.3</v>
      </c>
      <c r="I192" s="420"/>
      <c r="J192" s="467"/>
    </row>
    <row r="193" spans="1:10" x14ac:dyDescent="0.3">
      <c r="A193" s="419" t="s">
        <v>654</v>
      </c>
      <c r="B193" s="297">
        <v>17.5</v>
      </c>
      <c r="C193" s="425">
        <v>17.5</v>
      </c>
      <c r="D193" s="426">
        <v>17.5</v>
      </c>
      <c r="E193" s="426">
        <v>17.5</v>
      </c>
      <c r="F193" s="426">
        <v>17.5</v>
      </c>
      <c r="G193" s="426">
        <v>17.5</v>
      </c>
      <c r="H193" s="426">
        <v>17.5</v>
      </c>
      <c r="I193" s="420" t="s">
        <v>173</v>
      </c>
      <c r="J193" s="467"/>
    </row>
    <row r="194" spans="1:10" x14ac:dyDescent="0.3">
      <c r="A194" s="419" t="s">
        <v>655</v>
      </c>
      <c r="B194" s="297">
        <v>17.5</v>
      </c>
      <c r="C194" s="425">
        <v>17.5</v>
      </c>
      <c r="D194" s="426">
        <v>17.5</v>
      </c>
      <c r="E194" s="426">
        <v>17.5</v>
      </c>
      <c r="F194" s="426">
        <v>17.5</v>
      </c>
      <c r="G194" s="426">
        <v>17.5</v>
      </c>
      <c r="H194" s="426">
        <v>17.5</v>
      </c>
      <c r="I194" s="420" t="s">
        <v>173</v>
      </c>
      <c r="J194" s="467"/>
    </row>
    <row r="195" spans="1:10" x14ac:dyDescent="0.3">
      <c r="A195" s="427" t="s">
        <v>656</v>
      </c>
      <c r="B195" s="297">
        <v>8.5</v>
      </c>
      <c r="C195" s="425">
        <v>8.5</v>
      </c>
      <c r="D195" s="426">
        <v>8.5</v>
      </c>
      <c r="E195" s="426">
        <v>8.5</v>
      </c>
      <c r="F195" s="426">
        <v>8.5</v>
      </c>
      <c r="G195" s="426">
        <v>8.5</v>
      </c>
      <c r="H195" s="426">
        <v>8.5</v>
      </c>
      <c r="I195" s="428" t="s">
        <v>173</v>
      </c>
      <c r="J195" s="468"/>
    </row>
    <row r="196" spans="1:10" x14ac:dyDescent="0.3">
      <c r="A196" s="419" t="s">
        <v>657</v>
      </c>
      <c r="B196" s="296">
        <v>0</v>
      </c>
      <c r="C196" s="296">
        <v>0</v>
      </c>
      <c r="D196" s="296">
        <v>0</v>
      </c>
      <c r="E196" s="296">
        <v>0</v>
      </c>
      <c r="F196" s="296">
        <v>0</v>
      </c>
      <c r="G196" s="296">
        <v>0</v>
      </c>
      <c r="H196" s="296">
        <v>0</v>
      </c>
      <c r="I196" s="420" t="s">
        <v>109</v>
      </c>
      <c r="J196" s="429" t="s">
        <v>135</v>
      </c>
    </row>
    <row r="197" spans="1:10" x14ac:dyDescent="0.3">
      <c r="A197" s="421" t="s">
        <v>658</v>
      </c>
      <c r="B197" s="291">
        <v>2015</v>
      </c>
      <c r="C197" s="292">
        <v>2020</v>
      </c>
      <c r="D197" s="292">
        <v>2030</v>
      </c>
      <c r="E197" s="293">
        <v>2020</v>
      </c>
      <c r="F197" s="293">
        <v>2030</v>
      </c>
      <c r="G197" s="294">
        <v>2020</v>
      </c>
      <c r="H197" s="294">
        <v>2030</v>
      </c>
      <c r="I197" s="422" t="s">
        <v>3</v>
      </c>
      <c r="J197" s="422" t="s">
        <v>4</v>
      </c>
    </row>
    <row r="198" spans="1:10" x14ac:dyDescent="0.3">
      <c r="A198" s="419" t="s">
        <v>659</v>
      </c>
      <c r="B198" s="296">
        <v>20</v>
      </c>
      <c r="C198" s="296">
        <v>20</v>
      </c>
      <c r="D198" s="296">
        <v>20</v>
      </c>
      <c r="E198" s="296">
        <v>20</v>
      </c>
      <c r="F198" s="296">
        <v>20</v>
      </c>
      <c r="G198" s="296">
        <v>20</v>
      </c>
      <c r="H198" s="296">
        <v>20</v>
      </c>
      <c r="I198" s="420" t="s">
        <v>28</v>
      </c>
      <c r="J198" s="466" t="s">
        <v>1082</v>
      </c>
    </row>
    <row r="199" spans="1:10" x14ac:dyDescent="0.3">
      <c r="A199" s="419" t="s">
        <v>648</v>
      </c>
      <c r="B199" s="290">
        <v>0.8</v>
      </c>
      <c r="C199" s="290">
        <v>0.8</v>
      </c>
      <c r="D199" s="290">
        <v>0.8</v>
      </c>
      <c r="E199" s="290">
        <v>0.8</v>
      </c>
      <c r="F199" s="290">
        <v>0.8</v>
      </c>
      <c r="G199" s="290">
        <v>0.8</v>
      </c>
      <c r="H199" s="290">
        <v>0.8</v>
      </c>
      <c r="I199" s="420"/>
      <c r="J199" s="467"/>
    </row>
    <row r="200" spans="1:10" x14ac:dyDescent="0.3">
      <c r="A200" s="419" t="s">
        <v>649</v>
      </c>
      <c r="B200" s="290">
        <v>0.14999999999999997</v>
      </c>
      <c r="C200" s="290">
        <v>0.14999999999999997</v>
      </c>
      <c r="D200" s="290">
        <v>0.14999999999999997</v>
      </c>
      <c r="E200" s="290">
        <v>0.14999999999999997</v>
      </c>
      <c r="F200" s="290">
        <v>0.14999999999999997</v>
      </c>
      <c r="G200" s="290">
        <v>0.14999999999999997</v>
      </c>
      <c r="H200" s="290">
        <v>0.14999999999999997</v>
      </c>
      <c r="I200" s="420"/>
      <c r="J200" s="467"/>
    </row>
    <row r="201" spans="1:10" x14ac:dyDescent="0.3">
      <c r="A201" s="419" t="s">
        <v>660</v>
      </c>
      <c r="B201" s="296">
        <v>500</v>
      </c>
      <c r="C201" s="296">
        <v>500</v>
      </c>
      <c r="D201" s="296">
        <v>500</v>
      </c>
      <c r="E201" s="296">
        <v>500</v>
      </c>
      <c r="F201" s="296">
        <v>500</v>
      </c>
      <c r="G201" s="296">
        <v>500</v>
      </c>
      <c r="H201" s="296">
        <v>500</v>
      </c>
      <c r="I201" s="420" t="s">
        <v>28</v>
      </c>
      <c r="J201" s="467"/>
    </row>
    <row r="202" spans="1:10" x14ac:dyDescent="0.3">
      <c r="A202" s="419" t="s">
        <v>648</v>
      </c>
      <c r="B202" s="290">
        <v>0.8</v>
      </c>
      <c r="C202" s="290">
        <v>0.8</v>
      </c>
      <c r="D202" s="290">
        <v>0.8</v>
      </c>
      <c r="E202" s="290">
        <v>0.8</v>
      </c>
      <c r="F202" s="290">
        <v>0.8</v>
      </c>
      <c r="G202" s="290">
        <v>0.8</v>
      </c>
      <c r="H202" s="290">
        <v>0.8</v>
      </c>
      <c r="I202" s="420"/>
      <c r="J202" s="467"/>
    </row>
    <row r="203" spans="1:10" x14ac:dyDescent="0.3">
      <c r="A203" s="419" t="s">
        <v>649</v>
      </c>
      <c r="B203" s="290">
        <v>0.14999999999999997</v>
      </c>
      <c r="C203" s="290">
        <v>0.14999999999999997</v>
      </c>
      <c r="D203" s="290">
        <v>0.14999999999999997</v>
      </c>
      <c r="E203" s="290">
        <v>0.14999999999999997</v>
      </c>
      <c r="F203" s="290">
        <v>0.14999999999999997</v>
      </c>
      <c r="G203" s="290">
        <v>0.14999999999999997</v>
      </c>
      <c r="H203" s="290">
        <v>0.14999999999999997</v>
      </c>
      <c r="I203" s="420"/>
      <c r="J203" s="467"/>
    </row>
    <row r="204" spans="1:10" x14ac:dyDescent="0.3">
      <c r="A204" s="419" t="s">
        <v>661</v>
      </c>
      <c r="B204" s="296">
        <v>1500</v>
      </c>
      <c r="C204" s="296">
        <v>1500</v>
      </c>
      <c r="D204" s="296">
        <v>1500</v>
      </c>
      <c r="E204" s="296">
        <v>1500</v>
      </c>
      <c r="F204" s="296">
        <v>1500</v>
      </c>
      <c r="G204" s="296">
        <v>1500</v>
      </c>
      <c r="H204" s="296">
        <v>1500</v>
      </c>
      <c r="I204" s="420" t="s">
        <v>28</v>
      </c>
      <c r="J204" s="467"/>
    </row>
    <row r="205" spans="1:10" x14ac:dyDescent="0.3">
      <c r="A205" s="419" t="s">
        <v>648</v>
      </c>
      <c r="B205" s="290">
        <v>0.8</v>
      </c>
      <c r="C205" s="290">
        <v>0.8</v>
      </c>
      <c r="D205" s="290">
        <v>0.8</v>
      </c>
      <c r="E205" s="290">
        <v>0.8</v>
      </c>
      <c r="F205" s="290">
        <v>0.8</v>
      </c>
      <c r="G205" s="290">
        <v>0.8</v>
      </c>
      <c r="H205" s="290">
        <v>0.8</v>
      </c>
      <c r="I205" s="420"/>
      <c r="J205" s="467"/>
    </row>
    <row r="206" spans="1:10" x14ac:dyDescent="0.3">
      <c r="A206" s="419" t="s">
        <v>649</v>
      </c>
      <c r="B206" s="290">
        <v>0.14999999999999997</v>
      </c>
      <c r="C206" s="290">
        <v>0.14999999999999997</v>
      </c>
      <c r="D206" s="290">
        <v>0.14999999999999997</v>
      </c>
      <c r="E206" s="290">
        <v>0.14999999999999997</v>
      </c>
      <c r="F206" s="290">
        <v>0.14999999999999997</v>
      </c>
      <c r="G206" s="290">
        <v>0.14999999999999997</v>
      </c>
      <c r="H206" s="290">
        <v>0.14999999999999997</v>
      </c>
      <c r="I206" s="420"/>
      <c r="J206" s="467"/>
    </row>
    <row r="207" spans="1:10" x14ac:dyDescent="0.3">
      <c r="A207" s="419" t="s">
        <v>662</v>
      </c>
      <c r="B207" s="290">
        <v>1</v>
      </c>
      <c r="C207" s="290">
        <v>1</v>
      </c>
      <c r="D207" s="290">
        <v>1</v>
      </c>
      <c r="E207" s="290">
        <v>1</v>
      </c>
      <c r="F207" s="290">
        <v>1</v>
      </c>
      <c r="G207" s="290">
        <v>1</v>
      </c>
      <c r="H207" s="290">
        <v>1</v>
      </c>
      <c r="I207" s="420"/>
      <c r="J207" s="467"/>
    </row>
    <row r="208" spans="1:10" x14ac:dyDescent="0.3">
      <c r="A208" s="419" t="s">
        <v>663</v>
      </c>
      <c r="B208" s="290">
        <v>0.3</v>
      </c>
      <c r="C208" s="290">
        <v>0.3</v>
      </c>
      <c r="D208" s="290">
        <v>0.3</v>
      </c>
      <c r="E208" s="290">
        <v>0.3</v>
      </c>
      <c r="F208" s="290">
        <v>0.3</v>
      </c>
      <c r="G208" s="290">
        <v>0.3</v>
      </c>
      <c r="H208" s="290">
        <v>0.3</v>
      </c>
      <c r="I208" s="420"/>
      <c r="J208" s="468"/>
    </row>
    <row r="209" spans="1:10" x14ac:dyDescent="0.3">
      <c r="A209" s="421" t="s">
        <v>664</v>
      </c>
      <c r="B209" s="291">
        <v>2015</v>
      </c>
      <c r="C209" s="292">
        <v>2020</v>
      </c>
      <c r="D209" s="292">
        <v>2030</v>
      </c>
      <c r="E209" s="293">
        <v>2020</v>
      </c>
      <c r="F209" s="293">
        <v>2030</v>
      </c>
      <c r="G209" s="294">
        <v>2020</v>
      </c>
      <c r="H209" s="294">
        <v>2030</v>
      </c>
      <c r="I209" s="422" t="s">
        <v>3</v>
      </c>
      <c r="J209" s="422" t="s">
        <v>4</v>
      </c>
    </row>
    <row r="210" spans="1:10" x14ac:dyDescent="0.3">
      <c r="A210" s="419" t="s">
        <v>665</v>
      </c>
      <c r="B210" s="295">
        <v>0.18</v>
      </c>
      <c r="C210" s="295">
        <v>0.18</v>
      </c>
      <c r="D210" s="295">
        <v>0.18</v>
      </c>
      <c r="E210" s="295">
        <v>0.18</v>
      </c>
      <c r="F210" s="295">
        <v>0.18</v>
      </c>
      <c r="G210" s="295">
        <v>0.18</v>
      </c>
      <c r="H210" s="295">
        <v>0.18</v>
      </c>
      <c r="I210" s="420" t="s">
        <v>666</v>
      </c>
      <c r="J210" s="466" t="s">
        <v>1082</v>
      </c>
    </row>
    <row r="211" spans="1:10" x14ac:dyDescent="0.3">
      <c r="A211" s="419" t="s">
        <v>667</v>
      </c>
      <c r="B211" s="290">
        <v>0.7</v>
      </c>
      <c r="C211" s="290">
        <v>0.7</v>
      </c>
      <c r="D211" s="290">
        <v>0.7</v>
      </c>
      <c r="E211" s="290">
        <v>0.7</v>
      </c>
      <c r="F211" s="290">
        <v>0.7</v>
      </c>
      <c r="G211" s="290">
        <v>0.7</v>
      </c>
      <c r="H211" s="290">
        <v>0.7</v>
      </c>
      <c r="I211" s="420"/>
      <c r="J211" s="467"/>
    </row>
    <row r="212" spans="1:10" x14ac:dyDescent="0.3">
      <c r="A212" s="419" t="s">
        <v>668</v>
      </c>
      <c r="B212" s="29">
        <v>0.53333333333333333</v>
      </c>
      <c r="C212" s="290">
        <v>0.53333333333333333</v>
      </c>
      <c r="D212" s="290">
        <v>0.53333333333333333</v>
      </c>
      <c r="E212" s="290">
        <v>0.53333333333333333</v>
      </c>
      <c r="F212" s="290">
        <v>0.53333333333333333</v>
      </c>
      <c r="G212" s="290">
        <v>0.53333333333333333</v>
      </c>
      <c r="H212" s="290">
        <v>0.53333333333333333</v>
      </c>
      <c r="I212" s="420"/>
      <c r="J212" s="467"/>
    </row>
    <row r="213" spans="1:10" x14ac:dyDescent="0.3">
      <c r="A213" s="419" t="s">
        <v>669</v>
      </c>
      <c r="B213" s="29">
        <v>0.26666666666666672</v>
      </c>
      <c r="C213" s="290">
        <v>0.26666666666666672</v>
      </c>
      <c r="D213" s="290">
        <v>0.26666666666666672</v>
      </c>
      <c r="E213" s="290">
        <v>0.26666666666666672</v>
      </c>
      <c r="F213" s="290">
        <v>0.26666666666666672</v>
      </c>
      <c r="G213" s="290">
        <v>0.26666666666666672</v>
      </c>
      <c r="H213" s="290">
        <v>0.26666666666666672</v>
      </c>
      <c r="I213" s="420"/>
      <c r="J213" s="467"/>
    </row>
    <row r="214" spans="1:10" x14ac:dyDescent="0.3">
      <c r="A214" s="404" t="s">
        <v>670</v>
      </c>
      <c r="B214" s="29">
        <v>0.66666666666666663</v>
      </c>
      <c r="C214" s="29">
        <v>0.66666666666666663</v>
      </c>
      <c r="D214" s="290">
        <v>0.66666666666666663</v>
      </c>
      <c r="E214" s="290">
        <v>0.66666666666666663</v>
      </c>
      <c r="F214" s="290">
        <v>0.66666666666666663</v>
      </c>
      <c r="G214" s="290">
        <v>0.66666666666666663</v>
      </c>
      <c r="H214" s="290">
        <v>0.66666666666666663</v>
      </c>
      <c r="I214" s="420"/>
      <c r="J214" s="467"/>
    </row>
    <row r="215" spans="1:10" x14ac:dyDescent="0.3">
      <c r="A215" s="419" t="s">
        <v>671</v>
      </c>
      <c r="B215" s="45">
        <v>5.5</v>
      </c>
      <c r="C215" s="45">
        <v>5.5</v>
      </c>
      <c r="D215" s="45">
        <v>5.5</v>
      </c>
      <c r="E215" s="45">
        <v>5.5</v>
      </c>
      <c r="F215" s="45">
        <v>5.5</v>
      </c>
      <c r="G215" s="45">
        <v>5.5</v>
      </c>
      <c r="H215" s="45">
        <v>5.5</v>
      </c>
      <c r="I215" s="420" t="s">
        <v>672</v>
      </c>
      <c r="J215" s="420" t="s">
        <v>135</v>
      </c>
    </row>
    <row r="216" spans="1:10" ht="15" thickBot="1" x14ac:dyDescent="0.35">
      <c r="A216" s="419" t="s">
        <v>673</v>
      </c>
      <c r="B216" s="45">
        <v>7.5</v>
      </c>
      <c r="C216" s="45">
        <v>7.5</v>
      </c>
      <c r="D216" s="45">
        <v>7.5</v>
      </c>
      <c r="E216" s="45">
        <v>7.5</v>
      </c>
      <c r="F216" s="45">
        <v>7.5</v>
      </c>
      <c r="G216" s="45">
        <v>7.5</v>
      </c>
      <c r="H216" s="45">
        <v>7.5</v>
      </c>
      <c r="I216" s="430" t="s">
        <v>672</v>
      </c>
      <c r="J216" s="420" t="s">
        <v>135</v>
      </c>
    </row>
    <row r="217" spans="1:10" x14ac:dyDescent="0.3">
      <c r="A217" s="421" t="s">
        <v>674</v>
      </c>
      <c r="B217" s="291">
        <v>2015</v>
      </c>
      <c r="C217" s="292">
        <v>2020</v>
      </c>
      <c r="D217" s="292">
        <v>2030</v>
      </c>
      <c r="E217" s="293">
        <v>2020</v>
      </c>
      <c r="F217" s="293">
        <v>2030</v>
      </c>
      <c r="G217" s="294">
        <v>2020</v>
      </c>
      <c r="H217" s="294">
        <v>2030</v>
      </c>
      <c r="I217" s="422" t="s">
        <v>3</v>
      </c>
      <c r="J217" s="105" t="s">
        <v>4</v>
      </c>
    </row>
    <row r="218" spans="1:10" x14ac:dyDescent="0.3">
      <c r="A218" s="420" t="s">
        <v>675</v>
      </c>
      <c r="B218" s="164">
        <v>0</v>
      </c>
      <c r="C218" s="164">
        <v>17.990080645161289</v>
      </c>
      <c r="D218" s="164">
        <v>210.45</v>
      </c>
      <c r="E218" s="164">
        <v>27.154838709677417</v>
      </c>
      <c r="F218" s="164">
        <v>278.33709677419353</v>
      </c>
      <c r="G218" s="164">
        <v>8.8253225806451603</v>
      </c>
      <c r="H218" s="164">
        <v>142.56290322580645</v>
      </c>
      <c r="I218" s="431" t="s">
        <v>676</v>
      </c>
      <c r="J218" s="420" t="s">
        <v>1082</v>
      </c>
    </row>
    <row r="219" spans="1:10" ht="15" thickBot="1" x14ac:dyDescent="0.35"/>
    <row r="220" spans="1:10" ht="15" thickBot="1" x14ac:dyDescent="0.35">
      <c r="A220" s="79" t="s">
        <v>1044</v>
      </c>
      <c r="B220" s="21" t="s">
        <v>0</v>
      </c>
      <c r="C220" s="444" t="s">
        <v>1</v>
      </c>
      <c r="D220" s="445"/>
      <c r="E220" s="446" t="s">
        <v>153</v>
      </c>
      <c r="F220" s="447"/>
      <c r="G220" s="448" t="s">
        <v>2</v>
      </c>
      <c r="H220" s="448"/>
      <c r="I220" s="98"/>
      <c r="J220" s="81"/>
    </row>
    <row r="221" spans="1:10" x14ac:dyDescent="0.3">
      <c r="A221" s="99"/>
      <c r="B221" s="286">
        <v>2015</v>
      </c>
      <c r="C221" s="287">
        <v>2020</v>
      </c>
      <c r="D221" s="287">
        <v>2030</v>
      </c>
      <c r="E221" s="288">
        <v>2020</v>
      </c>
      <c r="F221" s="288">
        <v>2030</v>
      </c>
      <c r="G221" s="289">
        <v>2020</v>
      </c>
      <c r="H221" s="289">
        <v>2030</v>
      </c>
      <c r="I221" s="104" t="s">
        <v>3</v>
      </c>
      <c r="J221" s="105" t="s">
        <v>4</v>
      </c>
    </row>
    <row r="222" spans="1:10" ht="32.25" customHeight="1" x14ac:dyDescent="0.3">
      <c r="A222" s="410" t="s">
        <v>943</v>
      </c>
      <c r="B222" s="26"/>
      <c r="C222" s="26">
        <v>0.35</v>
      </c>
      <c r="D222" s="26">
        <v>0.4</v>
      </c>
      <c r="E222" s="26">
        <v>0.35</v>
      </c>
      <c r="F222" s="26">
        <v>0.4</v>
      </c>
      <c r="G222" s="26">
        <v>0.35</v>
      </c>
      <c r="H222" s="26">
        <v>0.4</v>
      </c>
      <c r="I222" s="405" t="s">
        <v>7</v>
      </c>
      <c r="J222" s="410" t="s">
        <v>1046</v>
      </c>
    </row>
    <row r="223" spans="1:10" ht="30" customHeight="1" x14ac:dyDescent="0.3">
      <c r="A223" s="410" t="s">
        <v>944</v>
      </c>
      <c r="B223" s="26"/>
      <c r="C223" s="26">
        <v>0.12</v>
      </c>
      <c r="D223" s="26">
        <v>0.15</v>
      </c>
      <c r="E223" s="26">
        <v>0.12</v>
      </c>
      <c r="F223" s="26">
        <v>0.15</v>
      </c>
      <c r="G223" s="26">
        <v>0.12</v>
      </c>
      <c r="H223" s="26">
        <v>0.15</v>
      </c>
      <c r="I223" s="405" t="s">
        <v>7</v>
      </c>
      <c r="J223" s="410" t="s">
        <v>1046</v>
      </c>
    </row>
    <row r="224" spans="1:10" x14ac:dyDescent="0.3">
      <c r="A224" s="410" t="s">
        <v>945</v>
      </c>
      <c r="B224" s="26">
        <v>0</v>
      </c>
      <c r="C224" s="26">
        <v>0</v>
      </c>
      <c r="D224" s="26">
        <v>0.2</v>
      </c>
      <c r="E224" s="26">
        <v>0</v>
      </c>
      <c r="F224" s="26">
        <v>0.4</v>
      </c>
      <c r="G224" s="26">
        <v>0</v>
      </c>
      <c r="H224" s="26">
        <v>0.1</v>
      </c>
      <c r="I224" s="405" t="s">
        <v>7</v>
      </c>
      <c r="J224" s="410" t="s">
        <v>946</v>
      </c>
    </row>
    <row r="225" spans="1:10" x14ac:dyDescent="0.3">
      <c r="A225" s="410" t="s">
        <v>947</v>
      </c>
      <c r="B225" s="26">
        <v>0</v>
      </c>
      <c r="C225" s="26">
        <v>0.1</v>
      </c>
      <c r="D225" s="26">
        <v>0.2</v>
      </c>
      <c r="E225" s="26">
        <v>0.2</v>
      </c>
      <c r="F225" s="26">
        <v>0.4</v>
      </c>
      <c r="G225" s="26">
        <v>0.05</v>
      </c>
      <c r="H225" s="26">
        <v>0.1</v>
      </c>
      <c r="I225" s="405" t="s">
        <v>7</v>
      </c>
      <c r="J225" s="410" t="s">
        <v>135</v>
      </c>
    </row>
    <row r="226" spans="1:10" x14ac:dyDescent="0.3">
      <c r="A226" s="410" t="s">
        <v>948</v>
      </c>
      <c r="B226" s="411">
        <v>1940374</v>
      </c>
      <c r="C226" s="411">
        <v>1940374</v>
      </c>
      <c r="D226" s="411">
        <v>1940374</v>
      </c>
      <c r="E226" s="411">
        <v>1940374</v>
      </c>
      <c r="F226" s="411">
        <v>1940374</v>
      </c>
      <c r="G226" s="411">
        <v>1940374</v>
      </c>
      <c r="H226" s="411">
        <v>1940374</v>
      </c>
      <c r="I226" s="410" t="s">
        <v>157</v>
      </c>
      <c r="J226" s="410" t="s">
        <v>949</v>
      </c>
    </row>
    <row r="227" spans="1:10" x14ac:dyDescent="0.3">
      <c r="A227" s="433" t="s">
        <v>950</v>
      </c>
      <c r="B227" s="114">
        <v>650414</v>
      </c>
      <c r="C227" s="114">
        <v>650414</v>
      </c>
      <c r="D227" s="114">
        <v>650414</v>
      </c>
      <c r="E227" s="114">
        <v>650414</v>
      </c>
      <c r="F227" s="114">
        <v>650414</v>
      </c>
      <c r="G227" s="114">
        <v>650414</v>
      </c>
      <c r="H227" s="114">
        <v>650414</v>
      </c>
      <c r="I227" s="405" t="s">
        <v>157</v>
      </c>
      <c r="J227" s="405" t="s">
        <v>949</v>
      </c>
    </row>
    <row r="228" spans="1:10" x14ac:dyDescent="0.3">
      <c r="A228" s="433" t="s">
        <v>951</v>
      </c>
      <c r="B228" s="114">
        <v>12443</v>
      </c>
      <c r="C228" s="114">
        <v>12443</v>
      </c>
      <c r="D228" s="114">
        <v>12443</v>
      </c>
      <c r="E228" s="114">
        <v>12443</v>
      </c>
      <c r="F228" s="114">
        <v>12443</v>
      </c>
      <c r="G228" s="114">
        <v>12443</v>
      </c>
      <c r="H228" s="114">
        <v>12443</v>
      </c>
      <c r="I228" s="405" t="s">
        <v>157</v>
      </c>
      <c r="J228" s="405" t="s">
        <v>949</v>
      </c>
    </row>
    <row r="229" spans="1:10" x14ac:dyDescent="0.3">
      <c r="A229" s="433" t="s">
        <v>952</v>
      </c>
      <c r="B229" s="114">
        <v>291521</v>
      </c>
      <c r="C229" s="114">
        <v>291521</v>
      </c>
      <c r="D229" s="114">
        <v>291521</v>
      </c>
      <c r="E229" s="114">
        <v>291521</v>
      </c>
      <c r="F229" s="114">
        <v>291521</v>
      </c>
      <c r="G229" s="114">
        <v>291521</v>
      </c>
      <c r="H229" s="114">
        <v>291521</v>
      </c>
      <c r="I229" s="405" t="s">
        <v>157</v>
      </c>
      <c r="J229" s="405" t="s">
        <v>949</v>
      </c>
    </row>
    <row r="230" spans="1:10" x14ac:dyDescent="0.3">
      <c r="A230" s="433" t="s">
        <v>953</v>
      </c>
      <c r="B230" s="114">
        <v>1337</v>
      </c>
      <c r="C230" s="114">
        <v>1337</v>
      </c>
      <c r="D230" s="114">
        <v>1337</v>
      </c>
      <c r="E230" s="114">
        <v>1337</v>
      </c>
      <c r="F230" s="114">
        <v>1337</v>
      </c>
      <c r="G230" s="114">
        <v>1337</v>
      </c>
      <c r="H230" s="114">
        <v>1337</v>
      </c>
      <c r="I230" s="405" t="s">
        <v>157</v>
      </c>
      <c r="J230" s="405" t="s">
        <v>949</v>
      </c>
    </row>
    <row r="231" spans="1:10" x14ac:dyDescent="0.3">
      <c r="A231" s="433" t="s">
        <v>954</v>
      </c>
      <c r="B231" s="114">
        <v>93619</v>
      </c>
      <c r="C231" s="114">
        <v>93619</v>
      </c>
      <c r="D231" s="114">
        <v>93619</v>
      </c>
      <c r="E231" s="114">
        <v>93619</v>
      </c>
      <c r="F231" s="114">
        <v>93619</v>
      </c>
      <c r="G231" s="114">
        <v>93619</v>
      </c>
      <c r="H231" s="114">
        <v>93619</v>
      </c>
      <c r="I231" s="405" t="s">
        <v>157</v>
      </c>
      <c r="J231" s="405" t="s">
        <v>949</v>
      </c>
    </row>
    <row r="232" spans="1:10" x14ac:dyDescent="0.3">
      <c r="A232" s="433" t="s">
        <v>955</v>
      </c>
      <c r="B232" s="114">
        <v>28</v>
      </c>
      <c r="C232" s="114">
        <v>28</v>
      </c>
      <c r="D232" s="114">
        <v>28</v>
      </c>
      <c r="E232" s="114">
        <v>28</v>
      </c>
      <c r="F232" s="114">
        <v>28</v>
      </c>
      <c r="G232" s="114">
        <v>28</v>
      </c>
      <c r="H232" s="114">
        <v>28</v>
      </c>
      <c r="I232" s="405" t="s">
        <v>157</v>
      </c>
      <c r="J232" s="405" t="s">
        <v>949</v>
      </c>
    </row>
    <row r="233" spans="1:10" x14ac:dyDescent="0.3">
      <c r="A233" s="433" t="s">
        <v>956</v>
      </c>
      <c r="B233" s="114">
        <v>12344</v>
      </c>
      <c r="C233" s="114">
        <v>12344</v>
      </c>
      <c r="D233" s="114">
        <v>12344</v>
      </c>
      <c r="E233" s="114">
        <v>12344</v>
      </c>
      <c r="F233" s="114">
        <v>12344</v>
      </c>
      <c r="G233" s="114">
        <v>12344</v>
      </c>
      <c r="H233" s="114">
        <v>12344</v>
      </c>
      <c r="I233" s="405" t="s">
        <v>157</v>
      </c>
      <c r="J233" s="405" t="s">
        <v>949</v>
      </c>
    </row>
    <row r="234" spans="1:10" x14ac:dyDescent="0.3">
      <c r="A234" s="433" t="s">
        <v>957</v>
      </c>
      <c r="B234" s="405">
        <v>15</v>
      </c>
      <c r="C234" s="114">
        <v>15</v>
      </c>
      <c r="D234" s="114">
        <v>15</v>
      </c>
      <c r="E234" s="114">
        <v>15</v>
      </c>
      <c r="F234" s="114">
        <v>15</v>
      </c>
      <c r="G234" s="114">
        <v>15</v>
      </c>
      <c r="H234" s="114">
        <v>15</v>
      </c>
      <c r="I234" s="405" t="s">
        <v>173</v>
      </c>
      <c r="J234" s="405" t="s">
        <v>135</v>
      </c>
    </row>
    <row r="235" spans="1:10" x14ac:dyDescent="0.3">
      <c r="A235" s="433" t="s">
        <v>958</v>
      </c>
      <c r="B235" s="405">
        <v>20000</v>
      </c>
      <c r="C235" s="405">
        <v>20000</v>
      </c>
      <c r="D235" s="405">
        <v>20000</v>
      </c>
      <c r="E235" s="405">
        <v>20000</v>
      </c>
      <c r="F235" s="405">
        <v>20000</v>
      </c>
      <c r="G235" s="405">
        <v>20000</v>
      </c>
      <c r="H235" s="405">
        <v>20000</v>
      </c>
      <c r="I235" s="405" t="s">
        <v>959</v>
      </c>
      <c r="J235" s="405" t="s">
        <v>960</v>
      </c>
    </row>
    <row r="236" spans="1:10" x14ac:dyDescent="0.3">
      <c r="A236" s="433" t="s">
        <v>961</v>
      </c>
      <c r="B236" s="405">
        <v>33000</v>
      </c>
      <c r="C236" s="405">
        <v>33000</v>
      </c>
      <c r="D236" s="405">
        <v>33000</v>
      </c>
      <c r="E236" s="405">
        <v>33000</v>
      </c>
      <c r="F236" s="405">
        <v>33000</v>
      </c>
      <c r="G236" s="405">
        <v>33000</v>
      </c>
      <c r="H236" s="405">
        <v>33000</v>
      </c>
      <c r="I236" s="405" t="s">
        <v>959</v>
      </c>
      <c r="J236" s="405" t="s">
        <v>960</v>
      </c>
    </row>
    <row r="237" spans="1:10" x14ac:dyDescent="0.3">
      <c r="A237" s="433" t="s">
        <v>962</v>
      </c>
      <c r="B237" s="405">
        <v>65000</v>
      </c>
      <c r="C237" s="405">
        <v>65000</v>
      </c>
      <c r="D237" s="405">
        <v>65000</v>
      </c>
      <c r="E237" s="405">
        <v>65000</v>
      </c>
      <c r="F237" s="405">
        <v>65000</v>
      </c>
      <c r="G237" s="405">
        <v>65000</v>
      </c>
      <c r="H237" s="405">
        <v>65000</v>
      </c>
      <c r="I237" s="405" t="s">
        <v>959</v>
      </c>
      <c r="J237" s="405" t="s">
        <v>960</v>
      </c>
    </row>
    <row r="238" spans="1:10" x14ac:dyDescent="0.3">
      <c r="A238" s="433" t="s">
        <v>963</v>
      </c>
      <c r="B238" s="405">
        <v>11</v>
      </c>
      <c r="C238" s="405">
        <v>11</v>
      </c>
      <c r="D238" s="405">
        <v>11</v>
      </c>
      <c r="E238" s="405">
        <v>11</v>
      </c>
      <c r="F238" s="405">
        <v>11</v>
      </c>
      <c r="G238" s="405">
        <v>11</v>
      </c>
      <c r="H238" s="405">
        <v>11</v>
      </c>
      <c r="I238" s="405" t="s">
        <v>570</v>
      </c>
      <c r="J238" s="405" t="s">
        <v>964</v>
      </c>
    </row>
    <row r="239" spans="1:10" x14ac:dyDescent="0.3">
      <c r="A239" s="433" t="s">
        <v>965</v>
      </c>
      <c r="B239" s="405">
        <v>23</v>
      </c>
      <c r="C239" s="405">
        <v>23</v>
      </c>
      <c r="D239" s="405">
        <v>23</v>
      </c>
      <c r="E239" s="405">
        <v>23</v>
      </c>
      <c r="F239" s="405">
        <v>23</v>
      </c>
      <c r="G239" s="405">
        <v>23</v>
      </c>
      <c r="H239" s="405">
        <v>23</v>
      </c>
      <c r="I239" s="405" t="s">
        <v>570</v>
      </c>
      <c r="J239" s="405" t="s">
        <v>966</v>
      </c>
    </row>
    <row r="240" spans="1:10" x14ac:dyDescent="0.3">
      <c r="A240" s="433" t="s">
        <v>967</v>
      </c>
      <c r="B240" s="405">
        <v>44</v>
      </c>
      <c r="C240" s="405">
        <v>44</v>
      </c>
      <c r="D240" s="405">
        <v>44</v>
      </c>
      <c r="E240" s="405">
        <v>44</v>
      </c>
      <c r="F240" s="405">
        <v>44</v>
      </c>
      <c r="G240" s="405">
        <v>44</v>
      </c>
      <c r="H240" s="405">
        <v>44</v>
      </c>
      <c r="I240" s="405" t="s">
        <v>570</v>
      </c>
      <c r="J240" s="405" t="s">
        <v>1082</v>
      </c>
    </row>
    <row r="241" spans="1:10" x14ac:dyDescent="0.3">
      <c r="A241" s="433" t="s">
        <v>968</v>
      </c>
      <c r="B241" s="405">
        <v>2000</v>
      </c>
      <c r="C241" s="114">
        <v>2000</v>
      </c>
      <c r="D241" s="114">
        <v>2000</v>
      </c>
      <c r="E241" s="114">
        <v>2000</v>
      </c>
      <c r="F241" s="114">
        <v>2000</v>
      </c>
      <c r="G241" s="114">
        <v>2000</v>
      </c>
      <c r="H241" s="114">
        <v>2000</v>
      </c>
      <c r="I241" s="405" t="s">
        <v>109</v>
      </c>
      <c r="J241" s="405" t="s">
        <v>135</v>
      </c>
    </row>
    <row r="242" spans="1:10" x14ac:dyDescent="0.3">
      <c r="A242" s="433" t="s">
        <v>620</v>
      </c>
      <c r="B242" s="412">
        <v>0.5</v>
      </c>
      <c r="C242" s="412">
        <v>0.5</v>
      </c>
      <c r="D242" s="412">
        <v>0.5</v>
      </c>
      <c r="E242" s="412">
        <v>0.5</v>
      </c>
      <c r="F242" s="412">
        <v>0.5</v>
      </c>
      <c r="G242" s="412">
        <v>0.5</v>
      </c>
      <c r="H242" s="412">
        <v>0.5</v>
      </c>
      <c r="I242" s="405" t="s">
        <v>7</v>
      </c>
      <c r="J242" s="405" t="s">
        <v>135</v>
      </c>
    </row>
    <row r="243" spans="1:10" x14ac:dyDescent="0.3">
      <c r="A243" s="434" t="s">
        <v>969</v>
      </c>
      <c r="B243" s="405"/>
      <c r="C243" s="114"/>
      <c r="D243" s="114"/>
      <c r="E243" s="114"/>
      <c r="F243" s="114"/>
      <c r="G243" s="114"/>
      <c r="H243" s="114"/>
      <c r="I243" s="405"/>
      <c r="J243" s="405"/>
    </row>
    <row r="244" spans="1:10" ht="15" thickBot="1" x14ac:dyDescent="0.35"/>
    <row r="245" spans="1:10" ht="15" thickBot="1" x14ac:dyDescent="0.35">
      <c r="A245" s="79" t="s">
        <v>1045</v>
      </c>
      <c r="B245" s="21" t="s">
        <v>0</v>
      </c>
      <c r="C245" s="444" t="s">
        <v>1</v>
      </c>
      <c r="D245" s="445"/>
      <c r="E245" s="446" t="s">
        <v>153</v>
      </c>
      <c r="F245" s="447"/>
      <c r="G245" s="448" t="s">
        <v>2</v>
      </c>
      <c r="H245" s="448"/>
      <c r="I245" s="98"/>
      <c r="J245" s="81"/>
    </row>
    <row r="246" spans="1:10" x14ac:dyDescent="0.3">
      <c r="A246" s="99"/>
      <c r="B246" s="286">
        <v>2015</v>
      </c>
      <c r="C246" s="287">
        <v>2020</v>
      </c>
      <c r="D246" s="287">
        <v>2030</v>
      </c>
      <c r="E246" s="288">
        <v>2020</v>
      </c>
      <c r="F246" s="288">
        <v>2030</v>
      </c>
      <c r="G246" s="289">
        <v>2020</v>
      </c>
      <c r="H246" s="289">
        <v>2030</v>
      </c>
      <c r="I246" s="104" t="s">
        <v>3</v>
      </c>
      <c r="J246" s="105" t="s">
        <v>4</v>
      </c>
    </row>
    <row r="247" spans="1:10" x14ac:dyDescent="0.3">
      <c r="A247" s="406" t="s">
        <v>970</v>
      </c>
      <c r="B247" s="415">
        <v>500</v>
      </c>
      <c r="C247" s="218"/>
      <c r="D247" s="218"/>
      <c r="E247" s="218"/>
      <c r="F247" s="218"/>
      <c r="G247" s="218"/>
      <c r="H247" s="218"/>
      <c r="I247" s="408" t="s">
        <v>677</v>
      </c>
      <c r="J247" s="408" t="s">
        <v>678</v>
      </c>
    </row>
    <row r="248" spans="1:10" x14ac:dyDescent="0.3">
      <c r="A248" s="406" t="s">
        <v>971</v>
      </c>
      <c r="B248" s="407">
        <v>0.5</v>
      </c>
      <c r="C248" s="407"/>
      <c r="D248" s="407"/>
      <c r="E248" s="407"/>
      <c r="F248" s="407"/>
      <c r="G248" s="407"/>
      <c r="H248" s="407"/>
      <c r="I248" s="408" t="s">
        <v>7</v>
      </c>
      <c r="J248" s="408" t="s">
        <v>972</v>
      </c>
    </row>
    <row r="249" spans="1:10" x14ac:dyDescent="0.3">
      <c r="A249" s="406" t="s">
        <v>973</v>
      </c>
      <c r="B249" s="415">
        <v>200</v>
      </c>
      <c r="C249" s="408">
        <v>200</v>
      </c>
      <c r="D249" s="408">
        <v>200</v>
      </c>
      <c r="E249" s="408">
        <v>200</v>
      </c>
      <c r="F249" s="408">
        <v>200</v>
      </c>
      <c r="G249" s="408">
        <v>200</v>
      </c>
      <c r="H249" s="408">
        <v>200</v>
      </c>
      <c r="I249" s="408" t="s">
        <v>677</v>
      </c>
      <c r="J249" s="408" t="s">
        <v>981</v>
      </c>
    </row>
    <row r="250" spans="1:10" x14ac:dyDescent="0.3">
      <c r="A250" s="404" t="s">
        <v>974</v>
      </c>
      <c r="B250" s="409">
        <v>25</v>
      </c>
      <c r="C250" s="35">
        <v>25</v>
      </c>
      <c r="D250" s="35">
        <v>25</v>
      </c>
      <c r="E250" s="35">
        <v>25</v>
      </c>
      <c r="F250" s="35">
        <v>25</v>
      </c>
      <c r="G250" s="35">
        <v>25</v>
      </c>
      <c r="H250" s="35">
        <v>25</v>
      </c>
      <c r="I250" s="409" t="s">
        <v>677</v>
      </c>
      <c r="J250" s="408" t="s">
        <v>678</v>
      </c>
    </row>
    <row r="251" spans="1:10" x14ac:dyDescent="0.3">
      <c r="A251" s="404" t="s">
        <v>679</v>
      </c>
      <c r="B251" s="432">
        <v>13</v>
      </c>
      <c r="C251" s="35">
        <v>13</v>
      </c>
      <c r="D251" s="35">
        <v>13</v>
      </c>
      <c r="E251" s="35">
        <v>13</v>
      </c>
      <c r="F251" s="35">
        <v>13</v>
      </c>
      <c r="G251" s="35">
        <v>13</v>
      </c>
      <c r="H251" s="35">
        <v>13</v>
      </c>
      <c r="I251" s="409" t="s">
        <v>680</v>
      </c>
      <c r="J251" s="409" t="s">
        <v>681</v>
      </c>
    </row>
    <row r="252" spans="1:10" x14ac:dyDescent="0.3">
      <c r="A252" s="406" t="s">
        <v>682</v>
      </c>
      <c r="B252" s="218">
        <v>10000</v>
      </c>
      <c r="C252" s="218">
        <v>10000</v>
      </c>
      <c r="D252" s="218">
        <v>10000</v>
      </c>
      <c r="E252" s="218">
        <v>10000</v>
      </c>
      <c r="F252" s="218">
        <v>10000</v>
      </c>
      <c r="G252" s="218">
        <v>10000</v>
      </c>
      <c r="H252" s="218">
        <v>10000</v>
      </c>
      <c r="I252" s="415" t="s">
        <v>680</v>
      </c>
      <c r="J252" s="415" t="s">
        <v>678</v>
      </c>
    </row>
    <row r="253" spans="1:10" x14ac:dyDescent="0.3">
      <c r="A253" s="406" t="s">
        <v>683</v>
      </c>
      <c r="B253" s="407">
        <v>0</v>
      </c>
      <c r="C253" s="407">
        <v>0.05</v>
      </c>
      <c r="D253" s="407">
        <v>0.2</v>
      </c>
      <c r="E253" s="407">
        <v>0.1</v>
      </c>
      <c r="F253" s="407">
        <v>0.5</v>
      </c>
      <c r="G253" s="407">
        <v>0.01</v>
      </c>
      <c r="H253" s="407">
        <v>0.1</v>
      </c>
      <c r="I253" s="415" t="s">
        <v>7</v>
      </c>
      <c r="J253" s="415" t="s">
        <v>1048</v>
      </c>
    </row>
    <row r="254" spans="1:10" x14ac:dyDescent="0.3">
      <c r="A254" s="406" t="s">
        <v>975</v>
      </c>
      <c r="B254" s="407">
        <v>0</v>
      </c>
      <c r="C254" s="407">
        <v>0.1</v>
      </c>
      <c r="D254" s="407">
        <v>0.3</v>
      </c>
      <c r="E254" s="407">
        <f>C254</f>
        <v>0.1</v>
      </c>
      <c r="F254" s="407">
        <f>D254</f>
        <v>0.3</v>
      </c>
      <c r="G254" s="407">
        <f>E254</f>
        <v>0.1</v>
      </c>
      <c r="H254" s="407">
        <f>F254</f>
        <v>0.3</v>
      </c>
      <c r="I254" s="415" t="s">
        <v>7</v>
      </c>
      <c r="J254" s="415" t="s">
        <v>135</v>
      </c>
    </row>
    <row r="255" spans="1:10" x14ac:dyDescent="0.3">
      <c r="A255" s="406" t="s">
        <v>976</v>
      </c>
      <c r="B255" s="415">
        <v>5476534</v>
      </c>
      <c r="C255" s="218">
        <v>5476534</v>
      </c>
      <c r="D255" s="218">
        <v>5476534</v>
      </c>
      <c r="E255" s="218">
        <v>5476534</v>
      </c>
      <c r="F255" s="218">
        <v>5476534</v>
      </c>
      <c r="G255" s="218">
        <v>5476534</v>
      </c>
      <c r="H255" s="218">
        <v>5476534</v>
      </c>
      <c r="I255" s="415" t="s">
        <v>977</v>
      </c>
      <c r="J255" s="415" t="s">
        <v>978</v>
      </c>
    </row>
    <row r="256" spans="1:10" x14ac:dyDescent="0.3">
      <c r="A256" s="406" t="s">
        <v>979</v>
      </c>
      <c r="B256" s="415">
        <v>2595867</v>
      </c>
      <c r="C256" s="218">
        <v>2595867</v>
      </c>
      <c r="D256" s="218">
        <v>2595867</v>
      </c>
      <c r="E256" s="218">
        <v>2595867</v>
      </c>
      <c r="F256" s="218">
        <v>2595867</v>
      </c>
      <c r="G256" s="218">
        <v>2595867</v>
      </c>
      <c r="H256" s="218">
        <v>2595867</v>
      </c>
      <c r="I256" s="415" t="s">
        <v>1047</v>
      </c>
      <c r="J256" s="415" t="s">
        <v>949</v>
      </c>
    </row>
    <row r="257" spans="1:10" x14ac:dyDescent="0.3">
      <c r="A257" s="406" t="s">
        <v>980</v>
      </c>
      <c r="B257" s="435">
        <v>0</v>
      </c>
      <c r="C257" s="435">
        <v>5.0000000000000001E-3</v>
      </c>
      <c r="D257" s="435">
        <v>5.0000000000000001E-3</v>
      </c>
      <c r="E257" s="435">
        <v>0.01</v>
      </c>
      <c r="F257" s="435">
        <v>0.01</v>
      </c>
      <c r="G257" s="435">
        <v>1E-3</v>
      </c>
      <c r="H257" s="435">
        <v>1E-3</v>
      </c>
      <c r="I257" s="415" t="s">
        <v>7</v>
      </c>
      <c r="J257" s="415" t="s">
        <v>135</v>
      </c>
    </row>
  </sheetData>
  <sheetProtection algorithmName="SHA-512" hashValue="gCaOapqByirbmbesmpHvqPT10M3wVR0r3D07u2PQNWoY5LoyFQ54TOmZGjkC8I7mUQ6qsiTbRu5RdLdLiY9nMA==" saltValue="9Y2MD3lEMtfScBE1gduDyg==" spinCount="100000" sheet="1" objects="1" scenarios="1" selectLockedCells="1" selectUnlockedCells="1"/>
  <mergeCells count="30">
    <mergeCell ref="J210:J214"/>
    <mergeCell ref="C245:D245"/>
    <mergeCell ref="E245:F245"/>
    <mergeCell ref="G245:H245"/>
    <mergeCell ref="C220:D220"/>
    <mergeCell ref="E220:F220"/>
    <mergeCell ref="G220:H220"/>
    <mergeCell ref="C173:D173"/>
    <mergeCell ref="E173:F173"/>
    <mergeCell ref="G173:H173"/>
    <mergeCell ref="J178:J195"/>
    <mergeCell ref="J198:J208"/>
    <mergeCell ref="C136:D136"/>
    <mergeCell ref="E136:F136"/>
    <mergeCell ref="G136:H136"/>
    <mergeCell ref="C154:D154"/>
    <mergeCell ref="E154:F154"/>
    <mergeCell ref="G154:H154"/>
    <mergeCell ref="C52:D52"/>
    <mergeCell ref="E52:F52"/>
    <mergeCell ref="G52:H52"/>
    <mergeCell ref="C102:D102"/>
    <mergeCell ref="E102:F102"/>
    <mergeCell ref="G102:H102"/>
    <mergeCell ref="C1:D1"/>
    <mergeCell ref="E1:F1"/>
    <mergeCell ref="G1:H1"/>
    <mergeCell ref="C17:D17"/>
    <mergeCell ref="E17:F17"/>
    <mergeCell ref="G17:H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Yleiset parametrit</vt:lpstr>
      <vt:lpstr>Energiantuotanto</vt:lpstr>
      <vt:lpstr>Energiantuotannon polttoaineet</vt:lpstr>
      <vt:lpstr>Varastointi</vt:lpstr>
      <vt:lpstr>Energiatehokkuus</vt:lpstr>
      <vt:lpstr>Liikenne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Kumpulainen</dc:creator>
  <cp:lastModifiedBy>Tuula Sjöstedt</cp:lastModifiedBy>
  <dcterms:created xsi:type="dcterms:W3CDTF">2015-03-03T09:44:57Z</dcterms:created>
  <dcterms:modified xsi:type="dcterms:W3CDTF">2017-05-15T05:42:31Z</dcterms:modified>
</cp:coreProperties>
</file>