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sath02\julkaisut\Sitra_fi_linkitykset\"/>
    </mc:Choice>
  </mc:AlternateContent>
  <bookViews>
    <workbookView xWindow="0" yWindow="460" windowWidth="25600" windowHeight="15520" tabRatio="669"/>
  </bookViews>
  <sheets>
    <sheet name="Instructions" sheetId="13" r:id="rId1"/>
    <sheet name="Least_Cost" sheetId="6" r:id="rId2"/>
    <sheet name="Equity" sheetId="11" r:id="rId3"/>
    <sheet name="RawData_EU28" sheetId="5" r:id="rId4"/>
    <sheet name="RawData_Finland" sheetId="3" r:id="rId5"/>
    <sheet name="RawData_World" sheetId="15" r:id="rId6"/>
    <sheet name="ALL" sheetId="8" state="hidden" r:id="rId7"/>
    <sheet name="RawData_EU28." sheetId="9" r:id="rId8"/>
    <sheet name="RawData_Finland." sheetId="10" r:id="rId9"/>
    <sheet name="ALL." sheetId="12" state="hidden" r:id="rId10"/>
    <sheet name="Admin" sheetId="7" state="hidden" r:id="rId1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9" i="8" l="1"/>
  <c r="A149" i="8"/>
  <c r="D133" i="8"/>
  <c r="A133" i="8"/>
  <c r="D134" i="8"/>
  <c r="A134" i="8"/>
  <c r="D135" i="8"/>
  <c r="A135" i="8"/>
  <c r="D136" i="8"/>
  <c r="A136" i="8"/>
  <c r="D137" i="8"/>
  <c r="A137" i="8"/>
  <c r="D138" i="8"/>
  <c r="A138" i="8"/>
  <c r="D139" i="8"/>
  <c r="A139" i="8"/>
  <c r="D140" i="8"/>
  <c r="A140" i="8"/>
  <c r="D141" i="8"/>
  <c r="A141" i="8"/>
  <c r="D142" i="8"/>
  <c r="A142" i="8"/>
  <c r="D143" i="8"/>
  <c r="A143" i="8"/>
  <c r="D144" i="8"/>
  <c r="A144" i="8"/>
  <c r="D145" i="8"/>
  <c r="A145" i="8"/>
  <c r="D146" i="8"/>
  <c r="A146" i="8"/>
  <c r="D147" i="8"/>
  <c r="A147" i="8"/>
  <c r="D148" i="8"/>
  <c r="A148" i="8"/>
  <c r="D132" i="8"/>
  <c r="A132" i="8"/>
  <c r="D131" i="8"/>
  <c r="A131" i="8"/>
  <c r="D130" i="8"/>
  <c r="A130" i="8"/>
  <c r="D129" i="8"/>
  <c r="A129" i="8"/>
  <c r="D128" i="8"/>
  <c r="A128" i="8"/>
  <c r="D127" i="8"/>
  <c r="A127" i="8"/>
  <c r="D126" i="8"/>
  <c r="A126" i="8"/>
  <c r="D125" i="8"/>
  <c r="A125" i="8"/>
  <c r="D124" i="8"/>
  <c r="A124" i="8"/>
  <c r="D123" i="8"/>
  <c r="A123" i="8"/>
  <c r="D122" i="8"/>
  <c r="A122" i="8"/>
  <c r="D121" i="8"/>
  <c r="A121" i="8"/>
  <c r="D120" i="8"/>
  <c r="A120" i="8"/>
  <c r="D119" i="8"/>
  <c r="A119" i="8"/>
  <c r="D118" i="8"/>
  <c r="A118" i="8"/>
  <c r="D117" i="8"/>
  <c r="A117" i="8"/>
  <c r="D116" i="8"/>
  <c r="A116" i="8"/>
  <c r="D115" i="8"/>
  <c r="A115" i="8"/>
  <c r="D114" i="8"/>
  <c r="A114" i="8"/>
  <c r="D4" i="8"/>
  <c r="A4" i="8"/>
  <c r="D5" i="8"/>
  <c r="A5" i="8"/>
  <c r="D6" i="8"/>
  <c r="A6" i="8"/>
  <c r="D7" i="8"/>
  <c r="A7" i="8"/>
  <c r="D8" i="8"/>
  <c r="A8" i="8"/>
  <c r="D9" i="8"/>
  <c r="A9" i="8"/>
  <c r="D10" i="8"/>
  <c r="A10" i="8"/>
  <c r="D11" i="8"/>
  <c r="A11" i="8"/>
  <c r="D12" i="8"/>
  <c r="A12" i="8"/>
  <c r="D13" i="8"/>
  <c r="A13" i="8"/>
  <c r="D14" i="8"/>
  <c r="A14" i="8"/>
  <c r="D15" i="8"/>
  <c r="A15" i="8"/>
  <c r="D16" i="8"/>
  <c r="A16" i="8"/>
  <c r="D17" i="8"/>
  <c r="A17" i="8"/>
  <c r="D18" i="8"/>
  <c r="A18" i="8"/>
  <c r="D19" i="8"/>
  <c r="A19" i="8"/>
  <c r="D20" i="8"/>
  <c r="A20" i="8"/>
  <c r="D21" i="8"/>
  <c r="A21" i="8"/>
  <c r="D22" i="8"/>
  <c r="A22" i="8"/>
  <c r="D23" i="8"/>
  <c r="A23" i="8"/>
  <c r="D24" i="8"/>
  <c r="A24" i="8"/>
  <c r="D25" i="8"/>
  <c r="A25" i="8"/>
  <c r="D26" i="8"/>
  <c r="A26" i="8"/>
  <c r="D27" i="8"/>
  <c r="A27" i="8"/>
  <c r="D28" i="8"/>
  <c r="A28" i="8"/>
  <c r="D29" i="8"/>
  <c r="A29" i="8"/>
  <c r="D30" i="8"/>
  <c r="A30" i="8"/>
  <c r="D31" i="8"/>
  <c r="A31" i="8"/>
  <c r="D32" i="8"/>
  <c r="A32" i="8"/>
  <c r="D33" i="8"/>
  <c r="A33" i="8"/>
  <c r="P15" i="6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N15" i="6"/>
  <c r="M15" i="6"/>
  <c r="L15" i="6"/>
  <c r="K15" i="6"/>
  <c r="J15" i="6"/>
  <c r="I15" i="6"/>
  <c r="H15" i="6"/>
  <c r="G15" i="6"/>
  <c r="F15" i="6"/>
  <c r="E15" i="6"/>
  <c r="P14" i="6"/>
  <c r="N14" i="6"/>
  <c r="M14" i="6"/>
  <c r="L14" i="6"/>
  <c r="K14" i="6"/>
  <c r="J14" i="6"/>
  <c r="I14" i="6"/>
  <c r="H14" i="6"/>
  <c r="G14" i="6"/>
  <c r="F14" i="6"/>
  <c r="E14" i="6"/>
  <c r="P13" i="6"/>
  <c r="N13" i="6"/>
  <c r="M13" i="6"/>
  <c r="L13" i="6"/>
  <c r="K13" i="6"/>
  <c r="J13" i="6"/>
  <c r="I13" i="6"/>
  <c r="H13" i="6"/>
  <c r="G13" i="6"/>
  <c r="F13" i="6"/>
  <c r="E13" i="6"/>
  <c r="P12" i="6"/>
  <c r="N12" i="6"/>
  <c r="M12" i="6"/>
  <c r="L12" i="6"/>
  <c r="K12" i="6"/>
  <c r="J12" i="6"/>
  <c r="I12" i="6"/>
  <c r="H12" i="6"/>
  <c r="G12" i="6"/>
  <c r="F12" i="6"/>
  <c r="E12" i="6"/>
  <c r="P11" i="6"/>
  <c r="N11" i="6"/>
  <c r="M11" i="6"/>
  <c r="L11" i="6"/>
  <c r="K11" i="6"/>
  <c r="J11" i="6"/>
  <c r="I11" i="6"/>
  <c r="H11" i="6"/>
  <c r="G11" i="6"/>
  <c r="F11" i="6"/>
  <c r="E11" i="6"/>
  <c r="P10" i="6"/>
  <c r="N10" i="6"/>
  <c r="M10" i="6"/>
  <c r="L10" i="6"/>
  <c r="K10" i="6"/>
  <c r="J10" i="6"/>
  <c r="I10" i="6"/>
  <c r="H10" i="6"/>
  <c r="G10" i="6"/>
  <c r="F10" i="6"/>
  <c r="E10" i="6"/>
  <c r="P9" i="6"/>
  <c r="N9" i="6"/>
  <c r="M9" i="6"/>
  <c r="L9" i="6"/>
  <c r="K9" i="6"/>
  <c r="J9" i="6"/>
  <c r="I9" i="6"/>
  <c r="H9" i="6"/>
  <c r="G9" i="6"/>
  <c r="F9" i="6"/>
  <c r="E9" i="6"/>
  <c r="P8" i="6"/>
  <c r="N8" i="6"/>
  <c r="M8" i="6"/>
  <c r="L8" i="6"/>
  <c r="K8" i="6"/>
  <c r="J8" i="6"/>
  <c r="I8" i="6"/>
  <c r="H8" i="6"/>
  <c r="G8" i="6"/>
  <c r="F8" i="6"/>
  <c r="E8" i="6"/>
  <c r="P7" i="6"/>
  <c r="N7" i="6"/>
  <c r="M7" i="6"/>
  <c r="L7" i="6"/>
  <c r="K7" i="6"/>
  <c r="J7" i="6"/>
  <c r="I7" i="6"/>
  <c r="H7" i="6"/>
  <c r="G7" i="6"/>
  <c r="F7" i="6"/>
  <c r="E7" i="6"/>
  <c r="P6" i="6"/>
  <c r="N6" i="6"/>
  <c r="M6" i="6"/>
  <c r="L6" i="6"/>
  <c r="K6" i="6"/>
  <c r="J6" i="6"/>
  <c r="I6" i="6"/>
  <c r="H6" i="6"/>
  <c r="G6" i="6"/>
  <c r="F6" i="6"/>
  <c r="E6" i="6"/>
  <c r="P66" i="6"/>
  <c r="D96" i="8"/>
  <c r="A96" i="8"/>
  <c r="D97" i="8"/>
  <c r="A97" i="8"/>
  <c r="D98" i="8"/>
  <c r="A98" i="8"/>
  <c r="D99" i="8"/>
  <c r="A99" i="8"/>
  <c r="D100" i="8"/>
  <c r="A100" i="8"/>
  <c r="D101" i="8"/>
  <c r="A101" i="8"/>
  <c r="D102" i="8"/>
  <c r="A102" i="8"/>
  <c r="D103" i="8"/>
  <c r="A103" i="8"/>
  <c r="D104" i="8"/>
  <c r="A104" i="8"/>
  <c r="D105" i="8"/>
  <c r="A105" i="8"/>
  <c r="D106" i="8"/>
  <c r="A106" i="8"/>
  <c r="D107" i="8"/>
  <c r="A107" i="8"/>
  <c r="D108" i="8"/>
  <c r="A108" i="8"/>
  <c r="D109" i="8"/>
  <c r="A109" i="8"/>
  <c r="D110" i="8"/>
  <c r="A110" i="8"/>
  <c r="D111" i="8"/>
  <c r="A111" i="8"/>
  <c r="D112" i="8"/>
  <c r="A112" i="8"/>
  <c r="D113" i="8"/>
  <c r="A113" i="8"/>
  <c r="E67" i="6"/>
  <c r="D77" i="11"/>
  <c r="D78" i="11"/>
  <c r="P78" i="11"/>
  <c r="P77" i="11"/>
  <c r="D5" i="12"/>
  <c r="A5" i="12"/>
  <c r="D6" i="12"/>
  <c r="A6" i="12"/>
  <c r="D7" i="12"/>
  <c r="A7" i="12"/>
  <c r="D8" i="12"/>
  <c r="A8" i="12"/>
  <c r="D9" i="12"/>
  <c r="A9" i="12"/>
  <c r="D10" i="12"/>
  <c r="A10" i="12"/>
  <c r="D11" i="12"/>
  <c r="A11" i="12"/>
  <c r="D12" i="12"/>
  <c r="A12" i="12"/>
  <c r="D13" i="12"/>
  <c r="A13" i="12"/>
  <c r="D14" i="12"/>
  <c r="A14" i="12"/>
  <c r="D15" i="12"/>
  <c r="A15" i="12"/>
  <c r="D16" i="12"/>
  <c r="A16" i="12"/>
  <c r="D17" i="12"/>
  <c r="A17" i="12"/>
  <c r="D18" i="12"/>
  <c r="A18" i="12"/>
  <c r="D19" i="12"/>
  <c r="A19" i="12"/>
  <c r="D20" i="12"/>
  <c r="A20" i="12"/>
  <c r="D21" i="12"/>
  <c r="A21" i="12"/>
  <c r="D22" i="12"/>
  <c r="A22" i="12"/>
  <c r="D23" i="12"/>
  <c r="A23" i="12"/>
  <c r="D24" i="12"/>
  <c r="A24" i="12"/>
  <c r="D25" i="12"/>
  <c r="A25" i="12"/>
  <c r="D26" i="12"/>
  <c r="A26" i="12"/>
  <c r="D27" i="12"/>
  <c r="A27" i="12"/>
  <c r="D28" i="12"/>
  <c r="A28" i="12"/>
  <c r="D29" i="12"/>
  <c r="A29" i="12"/>
  <c r="D30" i="12"/>
  <c r="A30" i="12"/>
  <c r="D31" i="12"/>
  <c r="A31" i="12"/>
  <c r="D32" i="12"/>
  <c r="A32" i="12"/>
  <c r="D33" i="12"/>
  <c r="A33" i="12"/>
  <c r="D34" i="12"/>
  <c r="A34" i="12"/>
  <c r="D35" i="12"/>
  <c r="A35" i="12"/>
  <c r="D36" i="12"/>
  <c r="A36" i="12"/>
  <c r="D37" i="12"/>
  <c r="A37" i="12"/>
  <c r="D38" i="12"/>
  <c r="A38" i="12"/>
  <c r="D39" i="12"/>
  <c r="A39" i="12"/>
  <c r="D40" i="12"/>
  <c r="A40" i="12"/>
  <c r="D41" i="12"/>
  <c r="A41" i="12"/>
  <c r="D42" i="12"/>
  <c r="A42" i="12"/>
  <c r="D43" i="12"/>
  <c r="A43" i="12"/>
  <c r="D44" i="12"/>
  <c r="A44" i="12"/>
  <c r="D45" i="12"/>
  <c r="A45" i="12"/>
  <c r="D46" i="12"/>
  <c r="A46" i="12"/>
  <c r="D47" i="12"/>
  <c r="A47" i="12"/>
  <c r="D48" i="12"/>
  <c r="A48" i="12"/>
  <c r="D49" i="12"/>
  <c r="A49" i="12"/>
  <c r="D50" i="12"/>
  <c r="A50" i="12"/>
  <c r="D51" i="12"/>
  <c r="A51" i="12"/>
  <c r="D52" i="12"/>
  <c r="A52" i="12"/>
  <c r="D53" i="12"/>
  <c r="A53" i="12"/>
  <c r="D54" i="12"/>
  <c r="A54" i="12"/>
  <c r="D55" i="12"/>
  <c r="A55" i="12"/>
  <c r="D56" i="12"/>
  <c r="A56" i="12"/>
  <c r="D57" i="12"/>
  <c r="A57" i="12"/>
  <c r="D58" i="12"/>
  <c r="A58" i="12"/>
  <c r="D59" i="12"/>
  <c r="A59" i="12"/>
  <c r="D60" i="12"/>
  <c r="A60" i="12"/>
  <c r="D61" i="12"/>
  <c r="A61" i="12"/>
  <c r="D62" i="12"/>
  <c r="A62" i="12"/>
  <c r="D63" i="12"/>
  <c r="A63" i="12"/>
  <c r="D64" i="12"/>
  <c r="A64" i="12"/>
  <c r="D65" i="12"/>
  <c r="A65" i="12"/>
  <c r="D66" i="12"/>
  <c r="A66" i="12"/>
  <c r="D67" i="12"/>
  <c r="A67" i="12"/>
  <c r="D68" i="12"/>
  <c r="A68" i="12"/>
  <c r="D69" i="12"/>
  <c r="A69" i="12"/>
  <c r="D70" i="12"/>
  <c r="A70" i="12"/>
  <c r="D71" i="12"/>
  <c r="A71" i="12"/>
  <c r="D72" i="12"/>
  <c r="A72" i="12"/>
  <c r="D73" i="12"/>
  <c r="A73" i="12"/>
  <c r="D74" i="12"/>
  <c r="A74" i="12"/>
  <c r="D75" i="12"/>
  <c r="A75" i="12"/>
  <c r="D76" i="12"/>
  <c r="A76" i="12"/>
  <c r="D77" i="12"/>
  <c r="A77" i="12"/>
  <c r="D78" i="12"/>
  <c r="A78" i="12"/>
  <c r="D79" i="12"/>
  <c r="A79" i="12"/>
  <c r="D80" i="12"/>
  <c r="A80" i="12"/>
  <c r="D81" i="12"/>
  <c r="A81" i="12"/>
  <c r="D82" i="12"/>
  <c r="A82" i="12"/>
  <c r="D83" i="12"/>
  <c r="A83" i="12"/>
  <c r="D84" i="12"/>
  <c r="A84" i="12"/>
  <c r="D85" i="12"/>
  <c r="A85" i="12"/>
  <c r="D86" i="12"/>
  <c r="A86" i="12"/>
  <c r="D87" i="12"/>
  <c r="A87" i="12"/>
  <c r="D88" i="12"/>
  <c r="A88" i="12"/>
  <c r="D89" i="12"/>
  <c r="A89" i="12"/>
  <c r="D90" i="12"/>
  <c r="A90" i="12"/>
  <c r="D91" i="12"/>
  <c r="A91" i="12"/>
  <c r="D92" i="12"/>
  <c r="A92" i="12"/>
  <c r="D93" i="12"/>
  <c r="A93" i="12"/>
  <c r="D94" i="12"/>
  <c r="A94" i="12"/>
  <c r="D95" i="12"/>
  <c r="A95" i="12"/>
  <c r="D96" i="12"/>
  <c r="A96" i="12"/>
  <c r="D97" i="12"/>
  <c r="A97" i="12"/>
  <c r="D98" i="12"/>
  <c r="A98" i="12"/>
  <c r="D99" i="12"/>
  <c r="A99" i="12"/>
  <c r="D100" i="12"/>
  <c r="A100" i="12"/>
  <c r="D101" i="12"/>
  <c r="A101" i="12"/>
  <c r="D102" i="12"/>
  <c r="A102" i="12"/>
  <c r="D103" i="12"/>
  <c r="A103" i="12"/>
  <c r="D104" i="12"/>
  <c r="A104" i="12"/>
  <c r="D105" i="12"/>
  <c r="A105" i="12"/>
  <c r="D106" i="12"/>
  <c r="A106" i="12"/>
  <c r="D107" i="12"/>
  <c r="A107" i="12"/>
  <c r="D108" i="12"/>
  <c r="A108" i="12"/>
  <c r="D109" i="12"/>
  <c r="A109" i="12"/>
  <c r="D110" i="12"/>
  <c r="A110" i="12"/>
  <c r="D111" i="12"/>
  <c r="A111" i="12"/>
  <c r="D112" i="12"/>
  <c r="A112" i="12"/>
  <c r="D113" i="12"/>
  <c r="A113" i="12"/>
  <c r="D114" i="12"/>
  <c r="A114" i="12"/>
  <c r="D115" i="12"/>
  <c r="A115" i="12"/>
  <c r="D116" i="12"/>
  <c r="A116" i="12"/>
  <c r="D117" i="12"/>
  <c r="A117" i="12"/>
  <c r="D118" i="12"/>
  <c r="A118" i="12"/>
  <c r="D119" i="12"/>
  <c r="A119" i="12"/>
  <c r="D120" i="12"/>
  <c r="A120" i="12"/>
  <c r="D121" i="12"/>
  <c r="A121" i="12"/>
  <c r="D122" i="12"/>
  <c r="A122" i="12"/>
  <c r="D123" i="12"/>
  <c r="A123" i="12"/>
  <c r="D124" i="12"/>
  <c r="A124" i="12"/>
  <c r="D125" i="12"/>
  <c r="A125" i="12"/>
  <c r="D126" i="12"/>
  <c r="A126" i="12"/>
  <c r="D127" i="12"/>
  <c r="A127" i="12"/>
  <c r="D128" i="12"/>
  <c r="A128" i="12"/>
  <c r="D129" i="12"/>
  <c r="A129" i="12"/>
  <c r="D130" i="12"/>
  <c r="A130" i="12"/>
  <c r="D131" i="12"/>
  <c r="A131" i="12"/>
  <c r="D132" i="12"/>
  <c r="A132" i="12"/>
  <c r="D133" i="12"/>
  <c r="A133" i="12"/>
  <c r="D134" i="12"/>
  <c r="A134" i="12"/>
  <c r="D135" i="12"/>
  <c r="A135" i="12"/>
  <c r="D136" i="12"/>
  <c r="A136" i="12"/>
  <c r="D137" i="12"/>
  <c r="A137" i="12"/>
  <c r="D138" i="12"/>
  <c r="A138" i="12"/>
  <c r="D139" i="12"/>
  <c r="A139" i="12"/>
  <c r="D140" i="12"/>
  <c r="A140" i="12"/>
  <c r="D141" i="12"/>
  <c r="A141" i="12"/>
  <c r="D142" i="12"/>
  <c r="A142" i="12"/>
  <c r="D143" i="12"/>
  <c r="A143" i="12"/>
  <c r="D144" i="12"/>
  <c r="A144" i="12"/>
  <c r="D145" i="12"/>
  <c r="A145" i="12"/>
  <c r="D146" i="12"/>
  <c r="A146" i="12"/>
  <c r="D147" i="12"/>
  <c r="A147" i="12"/>
  <c r="D148" i="12"/>
  <c r="A148" i="12"/>
  <c r="D149" i="12"/>
  <c r="A149" i="12"/>
  <c r="D150" i="12"/>
  <c r="A150" i="12"/>
  <c r="D151" i="12"/>
  <c r="A151" i="12"/>
  <c r="D152" i="12"/>
  <c r="A152" i="12"/>
  <c r="D153" i="12"/>
  <c r="A153" i="12"/>
  <c r="D154" i="12"/>
  <c r="A154" i="12"/>
  <c r="D155" i="12"/>
  <c r="A155" i="12"/>
  <c r="D156" i="12"/>
  <c r="A156" i="12"/>
  <c r="D157" i="12"/>
  <c r="A157" i="12"/>
  <c r="D158" i="12"/>
  <c r="A158" i="12"/>
  <c r="D159" i="12"/>
  <c r="A159" i="12"/>
  <c r="D160" i="12"/>
  <c r="A160" i="12"/>
  <c r="D161" i="12"/>
  <c r="A161" i="12"/>
  <c r="D162" i="12"/>
  <c r="A162" i="12"/>
  <c r="D163" i="12"/>
  <c r="A163" i="12"/>
  <c r="D164" i="12"/>
  <c r="A164" i="12"/>
  <c r="D165" i="12"/>
  <c r="A165" i="12"/>
  <c r="D166" i="12"/>
  <c r="A166" i="12"/>
  <c r="D167" i="12"/>
  <c r="A167" i="12"/>
  <c r="D168" i="12"/>
  <c r="A168" i="12"/>
  <c r="D169" i="12"/>
  <c r="A169" i="12"/>
  <c r="D170" i="12"/>
  <c r="A170" i="12"/>
  <c r="D171" i="12"/>
  <c r="A171" i="12"/>
  <c r="D172" i="12"/>
  <c r="A172" i="12"/>
  <c r="D173" i="12"/>
  <c r="A173" i="12"/>
  <c r="D174" i="12"/>
  <c r="A174" i="12"/>
  <c r="D175" i="12"/>
  <c r="A175" i="12"/>
  <c r="D4" i="12"/>
  <c r="A4" i="12"/>
  <c r="F78" i="11"/>
  <c r="G78" i="11"/>
  <c r="H78" i="11"/>
  <c r="I78" i="11"/>
  <c r="J78" i="11"/>
  <c r="K78" i="11"/>
  <c r="L78" i="11"/>
  <c r="M78" i="11"/>
  <c r="N78" i="11"/>
  <c r="E78" i="11"/>
  <c r="P75" i="11"/>
  <c r="F75" i="11"/>
  <c r="R81" i="11"/>
  <c r="G75" i="11"/>
  <c r="S81" i="11"/>
  <c r="H75" i="11"/>
  <c r="T81" i="11"/>
  <c r="I75" i="11"/>
  <c r="U81" i="11"/>
  <c r="J75" i="11"/>
  <c r="V81" i="11"/>
  <c r="K75" i="11"/>
  <c r="W81" i="11"/>
  <c r="L75" i="11"/>
  <c r="X81" i="11"/>
  <c r="M75" i="11"/>
  <c r="Y81" i="11"/>
  <c r="N75" i="11"/>
  <c r="Z81" i="11"/>
  <c r="P74" i="11"/>
  <c r="F74" i="11"/>
  <c r="R82" i="11"/>
  <c r="G74" i="11"/>
  <c r="S82" i="11"/>
  <c r="H74" i="11"/>
  <c r="T82" i="11"/>
  <c r="I74" i="11"/>
  <c r="U82" i="11"/>
  <c r="J74" i="11"/>
  <c r="V82" i="11"/>
  <c r="K74" i="11"/>
  <c r="W82" i="11"/>
  <c r="L74" i="11"/>
  <c r="X82" i="11"/>
  <c r="M74" i="11"/>
  <c r="Y82" i="11"/>
  <c r="N74" i="11"/>
  <c r="Z82" i="11"/>
  <c r="P73" i="11"/>
  <c r="F73" i="11"/>
  <c r="R83" i="11"/>
  <c r="G73" i="11"/>
  <c r="S83" i="11"/>
  <c r="H73" i="11"/>
  <c r="T83" i="11"/>
  <c r="I73" i="11"/>
  <c r="U83" i="11"/>
  <c r="J73" i="11"/>
  <c r="V83" i="11"/>
  <c r="K73" i="11"/>
  <c r="W83" i="11"/>
  <c r="L73" i="11"/>
  <c r="X83" i="11"/>
  <c r="M73" i="11"/>
  <c r="Y83" i="11"/>
  <c r="N73" i="11"/>
  <c r="Z83" i="11"/>
  <c r="P76" i="11"/>
  <c r="F76" i="11"/>
  <c r="R84" i="11"/>
  <c r="G76" i="11"/>
  <c r="S84" i="11"/>
  <c r="H76" i="11"/>
  <c r="T84" i="11"/>
  <c r="I76" i="11"/>
  <c r="U84" i="11"/>
  <c r="J76" i="11"/>
  <c r="V84" i="11"/>
  <c r="K76" i="11"/>
  <c r="W84" i="11"/>
  <c r="L76" i="11"/>
  <c r="X84" i="11"/>
  <c r="M76" i="11"/>
  <c r="Y84" i="11"/>
  <c r="N76" i="11"/>
  <c r="Z84" i="11"/>
  <c r="E76" i="11"/>
  <c r="Q84" i="11"/>
  <c r="E73" i="11"/>
  <c r="Q83" i="11"/>
  <c r="E74" i="11"/>
  <c r="Q82" i="11"/>
  <c r="E75" i="11"/>
  <c r="Q81" i="11"/>
  <c r="P40" i="11"/>
  <c r="F40" i="11"/>
  <c r="P62" i="6"/>
  <c r="F62" i="6"/>
  <c r="G62" i="6"/>
  <c r="H62" i="6"/>
  <c r="I62" i="6"/>
  <c r="J62" i="6"/>
  <c r="K62" i="6"/>
  <c r="L62" i="6"/>
  <c r="M62" i="6"/>
  <c r="N62" i="6"/>
  <c r="P63" i="6"/>
  <c r="F63" i="6"/>
  <c r="G63" i="6"/>
  <c r="H63" i="6"/>
  <c r="I63" i="6"/>
  <c r="J63" i="6"/>
  <c r="K63" i="6"/>
  <c r="L63" i="6"/>
  <c r="M63" i="6"/>
  <c r="N63" i="6"/>
  <c r="P64" i="6"/>
  <c r="F64" i="6"/>
  <c r="G64" i="6"/>
  <c r="H64" i="6"/>
  <c r="I64" i="6"/>
  <c r="J64" i="6"/>
  <c r="K64" i="6"/>
  <c r="L64" i="6"/>
  <c r="M64" i="6"/>
  <c r="N64" i="6"/>
  <c r="P65" i="6"/>
  <c r="F65" i="6"/>
  <c r="G65" i="6"/>
  <c r="H65" i="6"/>
  <c r="I65" i="6"/>
  <c r="J65" i="6"/>
  <c r="K65" i="6"/>
  <c r="L65" i="6"/>
  <c r="M65" i="6"/>
  <c r="N65" i="6"/>
  <c r="F67" i="6"/>
  <c r="G67" i="6"/>
  <c r="H67" i="6"/>
  <c r="I67" i="6"/>
  <c r="J67" i="6"/>
  <c r="K67" i="6"/>
  <c r="L67" i="6"/>
  <c r="M67" i="6"/>
  <c r="N67" i="6"/>
  <c r="P67" i="6"/>
  <c r="F66" i="6"/>
  <c r="G66" i="6"/>
  <c r="H66" i="6"/>
  <c r="I66" i="6"/>
  <c r="J66" i="6"/>
  <c r="K66" i="6"/>
  <c r="L66" i="6"/>
  <c r="M66" i="6"/>
  <c r="N66" i="6"/>
  <c r="E63" i="6"/>
  <c r="E64" i="6"/>
  <c r="E65" i="6"/>
  <c r="E66" i="6"/>
  <c r="E62" i="6"/>
  <c r="N77" i="11"/>
  <c r="E77" i="11"/>
  <c r="F77" i="11"/>
  <c r="G77" i="11"/>
  <c r="H77" i="11"/>
  <c r="I77" i="11"/>
  <c r="J77" i="11"/>
  <c r="K77" i="11"/>
  <c r="L77" i="11"/>
  <c r="M77" i="11"/>
  <c r="P36" i="11"/>
  <c r="F36" i="11"/>
  <c r="G36" i="11"/>
  <c r="H36" i="11"/>
  <c r="I36" i="11"/>
  <c r="J36" i="11"/>
  <c r="K36" i="11"/>
  <c r="L36" i="11"/>
  <c r="M36" i="11"/>
  <c r="N36" i="11"/>
  <c r="P37" i="11"/>
  <c r="F37" i="11"/>
  <c r="G37" i="11"/>
  <c r="H37" i="11"/>
  <c r="I37" i="11"/>
  <c r="J37" i="11"/>
  <c r="K37" i="11"/>
  <c r="L37" i="11"/>
  <c r="M37" i="11"/>
  <c r="N37" i="11"/>
  <c r="P38" i="11"/>
  <c r="F38" i="11"/>
  <c r="G38" i="11"/>
  <c r="H38" i="11"/>
  <c r="I38" i="11"/>
  <c r="J38" i="11"/>
  <c r="K38" i="11"/>
  <c r="L38" i="11"/>
  <c r="M38" i="11"/>
  <c r="N38" i="11"/>
  <c r="P39" i="11"/>
  <c r="F39" i="11"/>
  <c r="G39" i="11"/>
  <c r="H39" i="11"/>
  <c r="I39" i="11"/>
  <c r="J39" i="11"/>
  <c r="K39" i="11"/>
  <c r="L39" i="11"/>
  <c r="M39" i="11"/>
  <c r="N39" i="11"/>
  <c r="G40" i="11"/>
  <c r="H40" i="11"/>
  <c r="I40" i="11"/>
  <c r="J40" i="11"/>
  <c r="K40" i="11"/>
  <c r="L40" i="11"/>
  <c r="M40" i="11"/>
  <c r="N40" i="11"/>
  <c r="P41" i="11"/>
  <c r="F41" i="11"/>
  <c r="G41" i="11"/>
  <c r="H41" i="11"/>
  <c r="I41" i="11"/>
  <c r="J41" i="11"/>
  <c r="K41" i="11"/>
  <c r="L41" i="11"/>
  <c r="M41" i="11"/>
  <c r="N41" i="11"/>
  <c r="P42" i="11"/>
  <c r="F42" i="11"/>
  <c r="G42" i="11"/>
  <c r="H42" i="11"/>
  <c r="I42" i="11"/>
  <c r="J42" i="11"/>
  <c r="K42" i="11"/>
  <c r="L42" i="11"/>
  <c r="M42" i="11"/>
  <c r="N42" i="11"/>
  <c r="P43" i="11"/>
  <c r="F43" i="11"/>
  <c r="G43" i="11"/>
  <c r="H43" i="11"/>
  <c r="I43" i="11"/>
  <c r="J43" i="11"/>
  <c r="K43" i="11"/>
  <c r="L43" i="11"/>
  <c r="M43" i="11"/>
  <c r="N43" i="11"/>
  <c r="P44" i="11"/>
  <c r="F44" i="11"/>
  <c r="G44" i="11"/>
  <c r="H44" i="11"/>
  <c r="I44" i="11"/>
  <c r="J44" i="11"/>
  <c r="K44" i="11"/>
  <c r="L44" i="11"/>
  <c r="M44" i="11"/>
  <c r="N44" i="11"/>
  <c r="P45" i="11"/>
  <c r="F45" i="11"/>
  <c r="G45" i="11"/>
  <c r="H45" i="11"/>
  <c r="I45" i="11"/>
  <c r="J45" i="11"/>
  <c r="K45" i="11"/>
  <c r="L45" i="11"/>
  <c r="M45" i="11"/>
  <c r="N45" i="11"/>
  <c r="P46" i="11"/>
  <c r="F46" i="11"/>
  <c r="G46" i="11"/>
  <c r="H46" i="11"/>
  <c r="I46" i="11"/>
  <c r="J46" i="11"/>
  <c r="K46" i="11"/>
  <c r="L46" i="11"/>
  <c r="M46" i="11"/>
  <c r="N46" i="11"/>
  <c r="P47" i="11"/>
  <c r="F47" i="11"/>
  <c r="G47" i="11"/>
  <c r="H47" i="11"/>
  <c r="I47" i="11"/>
  <c r="J47" i="11"/>
  <c r="K47" i="11"/>
  <c r="L47" i="11"/>
  <c r="M47" i="11"/>
  <c r="N47" i="11"/>
  <c r="P48" i="11"/>
  <c r="F48" i="11"/>
  <c r="G48" i="11"/>
  <c r="H48" i="11"/>
  <c r="I48" i="11"/>
  <c r="J48" i="11"/>
  <c r="K48" i="11"/>
  <c r="L48" i="11"/>
  <c r="M48" i="11"/>
  <c r="N48" i="11"/>
  <c r="P49" i="11"/>
  <c r="F49" i="11"/>
  <c r="G49" i="11"/>
  <c r="H49" i="11"/>
  <c r="I49" i="11"/>
  <c r="J49" i="11"/>
  <c r="K49" i="11"/>
  <c r="L49" i="11"/>
  <c r="M49" i="11"/>
  <c r="N49" i="11"/>
  <c r="P50" i="11"/>
  <c r="F50" i="11"/>
  <c r="G50" i="11"/>
  <c r="H50" i="11"/>
  <c r="I50" i="11"/>
  <c r="J50" i="11"/>
  <c r="K50" i="11"/>
  <c r="L50" i="11"/>
  <c r="M50" i="11"/>
  <c r="N50" i="11"/>
  <c r="P51" i="11"/>
  <c r="F51" i="11"/>
  <c r="G51" i="11"/>
  <c r="H51" i="11"/>
  <c r="I51" i="11"/>
  <c r="J51" i="11"/>
  <c r="K51" i="11"/>
  <c r="L51" i="11"/>
  <c r="M51" i="11"/>
  <c r="N51" i="11"/>
  <c r="P52" i="11"/>
  <c r="F52" i="11"/>
  <c r="G52" i="11"/>
  <c r="H52" i="11"/>
  <c r="I52" i="11"/>
  <c r="J52" i="11"/>
  <c r="K52" i="11"/>
  <c r="L52" i="11"/>
  <c r="M52" i="11"/>
  <c r="N52" i="11"/>
  <c r="P53" i="11"/>
  <c r="F53" i="11"/>
  <c r="G53" i="11"/>
  <c r="H53" i="11"/>
  <c r="I53" i="11"/>
  <c r="J53" i="11"/>
  <c r="K53" i="11"/>
  <c r="L53" i="11"/>
  <c r="M53" i="11"/>
  <c r="N53" i="11"/>
  <c r="P54" i="11"/>
  <c r="F54" i="11"/>
  <c r="G54" i="11"/>
  <c r="H54" i="11"/>
  <c r="I54" i="11"/>
  <c r="J54" i="11"/>
  <c r="K54" i="11"/>
  <c r="L54" i="11"/>
  <c r="M54" i="11"/>
  <c r="N54" i="11"/>
  <c r="P55" i="11"/>
  <c r="F55" i="11"/>
  <c r="G55" i="11"/>
  <c r="H55" i="11"/>
  <c r="I55" i="11"/>
  <c r="J55" i="11"/>
  <c r="K55" i="11"/>
  <c r="L55" i="11"/>
  <c r="M55" i="11"/>
  <c r="N55" i="11"/>
  <c r="P56" i="11"/>
  <c r="F56" i="11"/>
  <c r="G56" i="11"/>
  <c r="H56" i="11"/>
  <c r="I56" i="11"/>
  <c r="J56" i="11"/>
  <c r="K56" i="11"/>
  <c r="L56" i="11"/>
  <c r="M56" i="11"/>
  <c r="N56" i="11"/>
  <c r="P57" i="11"/>
  <c r="F57" i="11"/>
  <c r="G57" i="11"/>
  <c r="H57" i="11"/>
  <c r="I57" i="11"/>
  <c r="J57" i="11"/>
  <c r="K57" i="11"/>
  <c r="L57" i="11"/>
  <c r="M57" i="11"/>
  <c r="N57" i="11"/>
  <c r="P58" i="11"/>
  <c r="F58" i="11"/>
  <c r="G58" i="11"/>
  <c r="H58" i="11"/>
  <c r="I58" i="11"/>
  <c r="J58" i="11"/>
  <c r="K58" i="11"/>
  <c r="L58" i="11"/>
  <c r="M58" i="11"/>
  <c r="N58" i="11"/>
  <c r="P59" i="11"/>
  <c r="F59" i="11"/>
  <c r="G59" i="11"/>
  <c r="H59" i="11"/>
  <c r="I59" i="11"/>
  <c r="J59" i="11"/>
  <c r="K59" i="11"/>
  <c r="L59" i="11"/>
  <c r="M59" i="11"/>
  <c r="N59" i="11"/>
  <c r="P60" i="11"/>
  <c r="F60" i="11"/>
  <c r="G60" i="11"/>
  <c r="H60" i="11"/>
  <c r="I60" i="11"/>
  <c r="J60" i="11"/>
  <c r="K60" i="11"/>
  <c r="L60" i="11"/>
  <c r="M60" i="11"/>
  <c r="N60" i="11"/>
  <c r="P61" i="11"/>
  <c r="F61" i="11"/>
  <c r="G61" i="11"/>
  <c r="H61" i="11"/>
  <c r="I61" i="11"/>
  <c r="J61" i="11"/>
  <c r="K61" i="11"/>
  <c r="L61" i="11"/>
  <c r="M61" i="11"/>
  <c r="N61" i="11"/>
  <c r="P62" i="11"/>
  <c r="F62" i="11"/>
  <c r="G62" i="11"/>
  <c r="H62" i="11"/>
  <c r="I62" i="11"/>
  <c r="J62" i="11"/>
  <c r="K62" i="11"/>
  <c r="L62" i="11"/>
  <c r="M62" i="11"/>
  <c r="N62" i="11"/>
  <c r="P63" i="11"/>
  <c r="F63" i="11"/>
  <c r="G63" i="11"/>
  <c r="H63" i="11"/>
  <c r="I63" i="11"/>
  <c r="J63" i="11"/>
  <c r="K63" i="11"/>
  <c r="L63" i="11"/>
  <c r="M63" i="11"/>
  <c r="N63" i="11"/>
  <c r="P64" i="11"/>
  <c r="F64" i="11"/>
  <c r="G64" i="11"/>
  <c r="H64" i="11"/>
  <c r="I64" i="11"/>
  <c r="J64" i="11"/>
  <c r="K64" i="11"/>
  <c r="L64" i="11"/>
  <c r="M64" i="11"/>
  <c r="N64" i="11"/>
  <c r="P65" i="11"/>
  <c r="F65" i="11"/>
  <c r="G65" i="11"/>
  <c r="H65" i="11"/>
  <c r="I65" i="11"/>
  <c r="J65" i="11"/>
  <c r="K65" i="11"/>
  <c r="L65" i="11"/>
  <c r="M65" i="11"/>
  <c r="N65" i="11"/>
  <c r="P66" i="11"/>
  <c r="F66" i="11"/>
  <c r="G66" i="11"/>
  <c r="H66" i="11"/>
  <c r="I66" i="11"/>
  <c r="J66" i="11"/>
  <c r="K66" i="11"/>
  <c r="L66" i="11"/>
  <c r="M66" i="11"/>
  <c r="N66" i="11"/>
  <c r="P67" i="11"/>
  <c r="F67" i="11"/>
  <c r="G67" i="11"/>
  <c r="H67" i="11"/>
  <c r="I67" i="11"/>
  <c r="J67" i="11"/>
  <c r="K67" i="11"/>
  <c r="L67" i="11"/>
  <c r="M67" i="11"/>
  <c r="N67" i="11"/>
  <c r="P68" i="11"/>
  <c r="F68" i="11"/>
  <c r="G68" i="11"/>
  <c r="H68" i="11"/>
  <c r="I68" i="11"/>
  <c r="J68" i="11"/>
  <c r="K68" i="11"/>
  <c r="L68" i="11"/>
  <c r="M68" i="11"/>
  <c r="N68" i="11"/>
  <c r="P69" i="11"/>
  <c r="F69" i="11"/>
  <c r="G69" i="11"/>
  <c r="H69" i="11"/>
  <c r="I69" i="11"/>
  <c r="J69" i="11"/>
  <c r="K69" i="11"/>
  <c r="L69" i="11"/>
  <c r="M69" i="11"/>
  <c r="N69" i="11"/>
  <c r="P70" i="11"/>
  <c r="F70" i="11"/>
  <c r="G70" i="11"/>
  <c r="H70" i="11"/>
  <c r="I70" i="11"/>
  <c r="J70" i="11"/>
  <c r="K70" i="11"/>
  <c r="L70" i="11"/>
  <c r="M70" i="11"/>
  <c r="N70" i="11"/>
  <c r="P71" i="11"/>
  <c r="F71" i="11"/>
  <c r="G71" i="11"/>
  <c r="H71" i="11"/>
  <c r="I71" i="11"/>
  <c r="J71" i="11"/>
  <c r="K71" i="11"/>
  <c r="L71" i="11"/>
  <c r="M71" i="11"/>
  <c r="N71" i="11"/>
  <c r="P72" i="11"/>
  <c r="F72" i="11"/>
  <c r="G72" i="11"/>
  <c r="H72" i="11"/>
  <c r="I72" i="11"/>
  <c r="J72" i="11"/>
  <c r="K72" i="11"/>
  <c r="L72" i="11"/>
  <c r="M72" i="11"/>
  <c r="N72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36" i="11"/>
  <c r="R36" i="11"/>
</calcChain>
</file>

<file path=xl/sharedStrings.xml><?xml version="1.0" encoding="utf-8"?>
<sst xmlns="http://schemas.openxmlformats.org/spreadsheetml/2006/main" count="2217" uniqueCount="116">
  <si>
    <t>2C</t>
  </si>
  <si>
    <t>1.5C</t>
  </si>
  <si>
    <t>Baseline</t>
  </si>
  <si>
    <t>FINLAND</t>
  </si>
  <si>
    <t>coal_w/o_CCS</t>
  </si>
  <si>
    <t>oil</t>
  </si>
  <si>
    <t>gas_w/o_CCS</t>
  </si>
  <si>
    <t>Nuclear</t>
  </si>
  <si>
    <t>bio_w/o_CCS</t>
  </si>
  <si>
    <t>ren</t>
  </si>
  <si>
    <t>coal_with_CCS</t>
  </si>
  <si>
    <t>bio_with_CCS</t>
  </si>
  <si>
    <t>gas_with_CCS</t>
  </si>
  <si>
    <t>Primary Energy Mix</t>
  </si>
  <si>
    <t>Region</t>
  </si>
  <si>
    <t>Scenario</t>
  </si>
  <si>
    <t>Fuel</t>
  </si>
  <si>
    <t>peat</t>
  </si>
  <si>
    <t>Peat</t>
  </si>
  <si>
    <t>EU28</t>
  </si>
  <si>
    <t>EJ/yr</t>
  </si>
  <si>
    <t>Oil</t>
  </si>
  <si>
    <t>Real Name</t>
  </si>
  <si>
    <t>Coal (w/o CCS)</t>
  </si>
  <si>
    <t>Gas (w/o CCS)</t>
  </si>
  <si>
    <t>Bio (w/o CCS)</t>
  </si>
  <si>
    <t>Coal (with CCS)</t>
  </si>
  <si>
    <t>Gas (with CCS)</t>
  </si>
  <si>
    <t>Bio (with CCS)</t>
  </si>
  <si>
    <t>ID</t>
  </si>
  <si>
    <t>HIDE THESE COLUMNS</t>
  </si>
  <si>
    <t>Historical responsibility - excluding LULUCF (resp 1950 - 2010)</t>
  </si>
  <si>
    <t>Historical responsibility - including LULUCF (resp 1950 - 2010)</t>
  </si>
  <si>
    <t>Responsibility - 1/2 incl. LULUCF, 1/2 excl. LULUCF (resp 1950 - 2010)</t>
  </si>
  <si>
    <t>Capability - GDP (PPP) per capita</t>
  </si>
  <si>
    <t>Capability - HDI</t>
  </si>
  <si>
    <t>Capability - 1/2 GDP per capita, 1/2 HDI</t>
  </si>
  <si>
    <t>1/2 Responsibility - excl. LULUCF (resp 1950 - 2010), 1/2 Capability - GDP per capita</t>
  </si>
  <si>
    <t>1/2 Responsibility - excl. LULUCF (resp 1950 - 2010), 1/2 Capability - HDI</t>
  </si>
  <si>
    <t>1/2 Responsibility - incl. LULUCF (resp 1950 - 2010), 1/2 Capability - GDP per capita</t>
  </si>
  <si>
    <t>1/2 Responsibility - incl. LULUCF (resp 1950 - 2010), 1/2 Capability - HDI</t>
  </si>
  <si>
    <t>1/2 Responsibility - 1/2 incl. LULUCF, 1/2 excl. LULUCF (resp 1950 - 2010) 1/2 Capability - 1/2 GDP per capita, 1/2 HDI</t>
  </si>
  <si>
    <t>South_African_Proposal Default</t>
  </si>
  <si>
    <t>South_African_Proposal responsibility 0,6</t>
  </si>
  <si>
    <t>South_African_Proposal capacity 0,6</t>
  </si>
  <si>
    <t>South_African_Proposal percentage_adjustment 75%</t>
  </si>
  <si>
    <t>South_African_Proposal percentage_adjustment 50%</t>
  </si>
  <si>
    <t>Per capita convergence classical</t>
  </si>
  <si>
    <t>Per capita convergence classical non linear</t>
  </si>
  <si>
    <t>Per_capita convergence classical cutoff year 2020</t>
  </si>
  <si>
    <t>Per capita convergence classical cutoff year 2020 non linear</t>
  </si>
  <si>
    <t>Per capita convergence CDC</t>
  </si>
  <si>
    <t>Per capita convergence CDC non linear</t>
  </si>
  <si>
    <t>Per capita convergence CDC cutoff year 2020</t>
  </si>
  <si>
    <t>Per capita convergence CDC cutoff year 2020 non linear</t>
  </si>
  <si>
    <t>South-North Proposal equally distributed weights</t>
  </si>
  <si>
    <t>South-North Proposal - 1/2 potential, 1/4 responsibility (resp 1950 - 2010), 1/4 capability</t>
  </si>
  <si>
    <t>South-North Proposal - 1/4 potential, 1/2 responsibility (resp 1950 - 2010), 1/4 capability</t>
  </si>
  <si>
    <t>South-North Proposal - 1/4 potential, 1/4 responsibility (resp 1950 - 2010), 1/2 capability</t>
  </si>
  <si>
    <t>GDR Equity tool (resp 1990 - 2010)</t>
  </si>
  <si>
    <t>GDR Equity tool (resp 1950 - 2010)</t>
  </si>
  <si>
    <t>GDR Equity tool (resp 1970 - 2010)</t>
  </si>
  <si>
    <t>GDR Equity tool - 60% capability, 40% responsibility for index</t>
  </si>
  <si>
    <t>potential, responsibility, capability, equally weighted (resp 1950 - 2010)</t>
  </si>
  <si>
    <t>potential, responsibility, capability, equally weighted (resp 1990 - 2010)</t>
  </si>
  <si>
    <t>Historical responsibility - excluding LULUCF (resp 1990 - 2010)</t>
  </si>
  <si>
    <t>Historical responsibility - including LULUCF (resp 1990 - 2010)</t>
  </si>
  <si>
    <t>Responsibility - 1/2 incl. LULUCF, 1/2 excl. LULUCF (resp 1990 - 2010)</t>
  </si>
  <si>
    <t>Equity criteria</t>
  </si>
  <si>
    <t>Min</t>
  </si>
  <si>
    <t>Max</t>
  </si>
  <si>
    <t>Percentile 20</t>
  </si>
  <si>
    <t>Percentile 80</t>
  </si>
  <si>
    <t>Mid (Min-Max)</t>
  </si>
  <si>
    <t>Mid (20-80)</t>
  </si>
  <si>
    <t>Criteria</t>
  </si>
  <si>
    <t>Description Criteria</t>
  </si>
  <si>
    <t>Primary Energy Mix (EJ/year)</t>
  </si>
  <si>
    <t>Choose  --&gt;</t>
  </si>
  <si>
    <t>GHG emissions</t>
  </si>
  <si>
    <t xml:space="preserve">Category </t>
  </si>
  <si>
    <t>Unit:</t>
  </si>
  <si>
    <t>Mt CO2eq/yr</t>
  </si>
  <si>
    <t>CO2 Fossils and Industry</t>
  </si>
  <si>
    <t>CH4</t>
  </si>
  <si>
    <t>LULUCF</t>
  </si>
  <si>
    <t>N2O</t>
  </si>
  <si>
    <t>Other gases</t>
  </si>
  <si>
    <t>GHG EXCL LULUCF</t>
  </si>
  <si>
    <t>GHG emissions (Mt CO2e/year)</t>
  </si>
  <si>
    <t>Category</t>
  </si>
  <si>
    <t>GHG (excl LULUCF)</t>
  </si>
  <si>
    <t>Perc.80</t>
  </si>
  <si>
    <t>Perc,20</t>
  </si>
  <si>
    <t>Name scenario</t>
  </si>
  <si>
    <t>Name Scenario</t>
  </si>
  <si>
    <t>Cancun Agr. Compatible-2C</t>
  </si>
  <si>
    <t>Paris Agr. Compatible -1.5C</t>
  </si>
  <si>
    <t>Cancun compatible level (Min-Max)</t>
  </si>
  <si>
    <t>Cancun compatible level (20-80)</t>
  </si>
  <si>
    <t>Paris compatible level  (Min-Max)</t>
  </si>
  <si>
    <t>Paris compatible level (20-80)</t>
  </si>
  <si>
    <t>Equity Criteria (Mt CO2e/year)</t>
  </si>
  <si>
    <t>Cancun compatible level  (Min-Max)</t>
  </si>
  <si>
    <t>Instructions</t>
  </si>
  <si>
    <t>1.</t>
  </si>
  <si>
    <t>Sheets in Green include data coming from the least cost approach calculations</t>
  </si>
  <si>
    <t>2.</t>
  </si>
  <si>
    <t>Sheets in Red include data coming from the equity criteria approach calculations</t>
  </si>
  <si>
    <t>3.</t>
  </si>
  <si>
    <t>4.</t>
  </si>
  <si>
    <t>Renewables</t>
  </si>
  <si>
    <t xml:space="preserve">World </t>
  </si>
  <si>
    <t>World</t>
  </si>
  <si>
    <t>Please go to the RawData_ Sheets to see the underlying data presented in graphs</t>
  </si>
  <si>
    <t>In the "Least_Cost" and "Equity" tabs, please select the region and scenario to be displayed in graphs in cells B2 and 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</si>
</sst>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scheme val="minor"/>
    </font>
    <font>
      <sz val="12"/>
      <color rgb="FF000000"/>
      <name val="Calibri"/>
      <family val="2"/>
      <scheme val="minor"/>
    </font>
    <font>
      <b/>
      <sz val="22"/>
      <color theme="4"/>
      <name val="Calibri"/>
      <scheme val="minor"/>
    </font>
    <font>
      <b/>
      <sz val="16"/>
      <color theme="1"/>
      <name val="Calibri"/>
      <scheme val="minor"/>
    </font>
    <font>
      <sz val="16"/>
      <color theme="1"/>
      <name val="Calibri"/>
      <scheme val="minor"/>
    </font>
    <font>
      <b/>
      <sz val="14"/>
      <color theme="1"/>
      <name val="Calibri"/>
      <scheme val="minor"/>
    </font>
    <font>
      <b/>
      <sz val="18"/>
      <color rgb="FFFF0000"/>
      <name val="Calibri"/>
      <scheme val="minor"/>
    </font>
    <font>
      <sz val="14"/>
      <color theme="1"/>
      <name val="Calibri"/>
      <scheme val="minor"/>
    </font>
    <font>
      <sz val="12"/>
      <name val="Calibri"/>
      <scheme val="minor"/>
    </font>
    <font>
      <sz val="11"/>
      <color theme="1"/>
      <name val="Calibri"/>
      <family val="2"/>
      <scheme val="minor"/>
    </font>
    <font>
      <b/>
      <sz val="18"/>
      <color theme="3" tint="0.3999755851924192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8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164" fontId="0" fillId="0" borderId="0" xfId="0" applyNumberFormat="1"/>
    <xf numFmtId="0" fontId="1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164" fontId="0" fillId="2" borderId="0" xfId="0" applyNumberFormat="1" applyFill="1"/>
    <xf numFmtId="0" fontId="5" fillId="2" borderId="0" xfId="0" applyFont="1" applyFill="1" applyAlignment="1">
      <alignment horizontal="right"/>
    </xf>
    <xf numFmtId="0" fontId="7" fillId="2" borderId="0" xfId="0" applyFont="1" applyFill="1"/>
    <xf numFmtId="2" fontId="0" fillId="0" borderId="0" xfId="0" applyNumberFormat="1"/>
    <xf numFmtId="0" fontId="5" fillId="0" borderId="0" xfId="0" applyFont="1"/>
    <xf numFmtId="1" fontId="0" fillId="2" borderId="0" xfId="0" applyNumberFormat="1" applyFill="1"/>
    <xf numFmtId="0" fontId="9" fillId="2" borderId="0" xfId="0" applyFont="1" applyFill="1"/>
    <xf numFmtId="0" fontId="4" fillId="2" borderId="0" xfId="0" applyFont="1" applyFill="1"/>
    <xf numFmtId="0" fontId="0" fillId="2" borderId="1" xfId="0" applyFill="1" applyBorder="1"/>
    <xf numFmtId="164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0" xfId="0" applyFill="1" applyAlignment="1">
      <alignment horizontal="left"/>
    </xf>
    <xf numFmtId="164" fontId="0" fillId="2" borderId="0" xfId="0" applyNumberFormat="1" applyFill="1" applyBorder="1"/>
    <xf numFmtId="0" fontId="10" fillId="0" borderId="0" xfId="0" applyFont="1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wrapText="1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2" fontId="12" fillId="2" borderId="1" xfId="0" applyNumberFormat="1" applyFont="1" applyFill="1" applyBorder="1"/>
    <xf numFmtId="2" fontId="12" fillId="2" borderId="0" xfId="0" applyNumberFormat="1" applyFont="1" applyFill="1"/>
    <xf numFmtId="2" fontId="12" fillId="0" borderId="0" xfId="0" applyNumberFormat="1" applyFont="1"/>
    <xf numFmtId="0" fontId="0" fillId="2" borderId="0" xfId="0" applyFill="1" applyBorder="1"/>
    <xf numFmtId="0" fontId="13" fillId="2" borderId="0" xfId="329" applyFill="1" applyBorder="1"/>
    <xf numFmtId="0" fontId="14" fillId="2" borderId="0" xfId="0" applyFont="1" applyFill="1"/>
    <xf numFmtId="0" fontId="8" fillId="3" borderId="0" xfId="0" applyFont="1" applyFill="1" applyProtection="1">
      <protection locked="0"/>
    </xf>
    <xf numFmtId="0" fontId="8" fillId="4" borderId="0" xfId="0" applyFont="1" applyFill="1" applyProtection="1">
      <protection locked="0"/>
    </xf>
    <xf numFmtId="0" fontId="6" fillId="2" borderId="0" xfId="0" applyFont="1" applyFill="1" applyAlignment="1">
      <alignment horizontal="center"/>
    </xf>
  </cellXfs>
  <cellStyles count="388">
    <cellStyle name="Avattu hyperlinkki" xfId="2" builtinId="9" hidden="1"/>
    <cellStyle name="Avattu hyperlinkki" xfId="4" builtinId="9" hidden="1"/>
    <cellStyle name="Avattu hyperlinkki" xfId="6" builtinId="9" hidden="1"/>
    <cellStyle name="Avattu hyperlinkki" xfId="8" builtinId="9" hidden="1"/>
    <cellStyle name="Avattu hyperlinkki" xfId="10" builtinId="9" hidden="1"/>
    <cellStyle name="Avattu hyperlinkki" xfId="12" builtinId="9" hidden="1"/>
    <cellStyle name="Avattu hyperlinkki" xfId="14" builtinId="9" hidden="1"/>
    <cellStyle name="Avattu hyperlinkki" xfId="16" builtinId="9" hidden="1"/>
    <cellStyle name="Avattu hyperlinkki" xfId="18" builtinId="9" hidden="1"/>
    <cellStyle name="Avattu hyperlinkki" xfId="20" builtinId="9" hidden="1"/>
    <cellStyle name="Avattu hyperlinkki" xfId="22" builtinId="9" hidden="1"/>
    <cellStyle name="Avattu hyperlinkki" xfId="24" builtinId="9" hidden="1"/>
    <cellStyle name="Avattu hyperlinkki" xfId="26" builtinId="9" hidden="1"/>
    <cellStyle name="Avattu hyperlinkki" xfId="28" builtinId="9" hidden="1"/>
    <cellStyle name="Avattu hyperlinkki" xfId="30" builtinId="9" hidden="1"/>
    <cellStyle name="Avattu hyperlinkki" xfId="32" builtinId="9" hidden="1"/>
    <cellStyle name="Avattu hyperlinkki" xfId="34" builtinId="9" hidden="1"/>
    <cellStyle name="Avattu hyperlinkki" xfId="36" builtinId="9" hidden="1"/>
    <cellStyle name="Avattu hyperlinkki" xfId="38" builtinId="9" hidden="1"/>
    <cellStyle name="Avattu hyperlinkki" xfId="40" builtinId="9" hidden="1"/>
    <cellStyle name="Avattu hyperlinkki" xfId="42" builtinId="9" hidden="1"/>
    <cellStyle name="Avattu hyperlinkki" xfId="44" builtinId="9" hidden="1"/>
    <cellStyle name="Avattu hyperlinkki" xfId="46" builtinId="9" hidden="1"/>
    <cellStyle name="Avattu hyperlinkki" xfId="48" builtinId="9" hidden="1"/>
    <cellStyle name="Avattu hyperlinkki" xfId="50" builtinId="9" hidden="1"/>
    <cellStyle name="Avattu hyperlinkki" xfId="52" builtinId="9" hidden="1"/>
    <cellStyle name="Avattu hyperlinkki" xfId="54" builtinId="9" hidden="1"/>
    <cellStyle name="Avattu hyperlinkki" xfId="56" builtinId="9" hidden="1"/>
    <cellStyle name="Avattu hyperlinkki" xfId="58" builtinId="9" hidden="1"/>
    <cellStyle name="Avattu hyperlinkki" xfId="60" builtinId="9" hidden="1"/>
    <cellStyle name="Avattu hyperlinkki" xfId="62" builtinId="9" hidden="1"/>
    <cellStyle name="Avattu hyperlinkki" xfId="64" builtinId="9" hidden="1"/>
    <cellStyle name="Avattu hyperlinkki" xfId="66" builtinId="9" hidden="1"/>
    <cellStyle name="Avattu hyperlinkki" xfId="68" builtinId="9" hidden="1"/>
    <cellStyle name="Avattu hyperlinkki" xfId="70" builtinId="9" hidden="1"/>
    <cellStyle name="Avattu hyperlinkki" xfId="72" builtinId="9" hidden="1"/>
    <cellStyle name="Avattu hyperlinkki" xfId="74" builtinId="9" hidden="1"/>
    <cellStyle name="Avattu hyperlinkki" xfId="76" builtinId="9" hidden="1"/>
    <cellStyle name="Avattu hyperlinkki" xfId="78" builtinId="9" hidden="1"/>
    <cellStyle name="Avattu hyperlinkki" xfId="80" builtinId="9" hidden="1"/>
    <cellStyle name="Avattu hyperlinkki" xfId="82" builtinId="9" hidden="1"/>
    <cellStyle name="Avattu hyperlinkki" xfId="84" builtinId="9" hidden="1"/>
    <cellStyle name="Avattu hyperlinkki" xfId="86" builtinId="9" hidden="1"/>
    <cellStyle name="Avattu hyperlinkki" xfId="88" builtinId="9" hidden="1"/>
    <cellStyle name="Avattu hyperlinkki" xfId="90" builtinId="9" hidden="1"/>
    <cellStyle name="Avattu hyperlinkki" xfId="92" builtinId="9" hidden="1"/>
    <cellStyle name="Avattu hyperlinkki" xfId="94" builtinId="9" hidden="1"/>
    <cellStyle name="Avattu hyperlinkki" xfId="96" builtinId="9" hidden="1"/>
    <cellStyle name="Avattu hyperlinkki" xfId="98" builtinId="9" hidden="1"/>
    <cellStyle name="Avattu hyperlinkki" xfId="100" builtinId="9" hidden="1"/>
    <cellStyle name="Avattu hyperlinkki" xfId="102" builtinId="9" hidden="1"/>
    <cellStyle name="Avattu hyperlinkki" xfId="104" builtinId="9" hidden="1"/>
    <cellStyle name="Avattu hyperlinkki" xfId="106" builtinId="9" hidden="1"/>
    <cellStyle name="Avattu hyperlinkki" xfId="108" builtinId="9" hidden="1"/>
    <cellStyle name="Avattu hyperlinkki" xfId="110" builtinId="9" hidden="1"/>
    <cellStyle name="Avattu hyperlinkki" xfId="112" builtinId="9" hidden="1"/>
    <cellStyle name="Avattu hyperlinkki" xfId="114" builtinId="9" hidden="1"/>
    <cellStyle name="Avattu hyperlinkki" xfId="116" builtinId="9" hidden="1"/>
    <cellStyle name="Avattu hyperlinkki" xfId="118" builtinId="9" hidden="1"/>
    <cellStyle name="Avattu hyperlinkki" xfId="120" builtinId="9" hidden="1"/>
    <cellStyle name="Avattu hyperlinkki" xfId="122" builtinId="9" hidden="1"/>
    <cellStyle name="Avattu hyperlinkki" xfId="124" builtinId="9" hidden="1"/>
    <cellStyle name="Avattu hyperlinkki" xfId="126" builtinId="9" hidden="1"/>
    <cellStyle name="Avattu hyperlinkki" xfId="128" builtinId="9" hidden="1"/>
    <cellStyle name="Avattu hyperlinkki" xfId="130" builtinId="9" hidden="1"/>
    <cellStyle name="Avattu hyperlinkki" xfId="132" builtinId="9" hidden="1"/>
    <cellStyle name="Avattu hyperlinkki" xfId="134" builtinId="9" hidden="1"/>
    <cellStyle name="Avattu hyperlinkki" xfId="136" builtinId="9" hidden="1"/>
    <cellStyle name="Avattu hyperlinkki" xfId="138" builtinId="9" hidden="1"/>
    <cellStyle name="Avattu hyperlinkki" xfId="140" builtinId="9" hidden="1"/>
    <cellStyle name="Avattu hyperlinkki" xfId="142" builtinId="9" hidden="1"/>
    <cellStyle name="Avattu hyperlinkki" xfId="144" builtinId="9" hidden="1"/>
    <cellStyle name="Avattu hyperlinkki" xfId="146" builtinId="9" hidden="1"/>
    <cellStyle name="Avattu hyperlinkki" xfId="148" builtinId="9" hidden="1"/>
    <cellStyle name="Avattu hyperlinkki" xfId="150" builtinId="9" hidden="1"/>
    <cellStyle name="Avattu hyperlinkki" xfId="152" builtinId="9" hidden="1"/>
    <cellStyle name="Avattu hyperlinkki" xfId="154" builtinId="9" hidden="1"/>
    <cellStyle name="Avattu hyperlinkki" xfId="156" builtinId="9" hidden="1"/>
    <cellStyle name="Avattu hyperlinkki" xfId="158" builtinId="9" hidden="1"/>
    <cellStyle name="Avattu hyperlinkki" xfId="160" builtinId="9" hidden="1"/>
    <cellStyle name="Avattu hyperlinkki" xfId="162" builtinId="9" hidden="1"/>
    <cellStyle name="Avattu hyperlinkki" xfId="164" builtinId="9" hidden="1"/>
    <cellStyle name="Avattu hyperlinkki" xfId="166" builtinId="9" hidden="1"/>
    <cellStyle name="Avattu hyperlinkki" xfId="168" builtinId="9" hidden="1"/>
    <cellStyle name="Avattu hyperlinkki" xfId="170" builtinId="9" hidden="1"/>
    <cellStyle name="Avattu hyperlinkki" xfId="172" builtinId="9" hidden="1"/>
    <cellStyle name="Avattu hyperlinkki" xfId="174" builtinId="9" hidden="1"/>
    <cellStyle name="Avattu hyperlinkki" xfId="176" builtinId="9" hidden="1"/>
    <cellStyle name="Avattu hyperlinkki" xfId="178" builtinId="9" hidden="1"/>
    <cellStyle name="Avattu hyperlinkki" xfId="180" builtinId="9" hidden="1"/>
    <cellStyle name="Avattu hyperlinkki" xfId="182" builtinId="9" hidden="1"/>
    <cellStyle name="Avattu hyperlinkki" xfId="184" builtinId="9" hidden="1"/>
    <cellStyle name="Avattu hyperlinkki" xfId="186" builtinId="9" hidden="1"/>
    <cellStyle name="Avattu hyperlinkki" xfId="188" builtinId="9" hidden="1"/>
    <cellStyle name="Avattu hyperlinkki" xfId="190" builtinId="9" hidden="1"/>
    <cellStyle name="Avattu hyperlinkki" xfId="192" builtinId="9" hidden="1"/>
    <cellStyle name="Avattu hyperlinkki" xfId="194" builtinId="9" hidden="1"/>
    <cellStyle name="Avattu hyperlinkki" xfId="196" builtinId="9" hidden="1"/>
    <cellStyle name="Avattu hyperlinkki" xfId="198" builtinId="9" hidden="1"/>
    <cellStyle name="Avattu hyperlinkki" xfId="200" builtinId="9" hidden="1"/>
    <cellStyle name="Avattu hyperlinkki" xfId="202" builtinId="9" hidden="1"/>
    <cellStyle name="Avattu hyperlinkki" xfId="204" builtinId="9" hidden="1"/>
    <cellStyle name="Avattu hyperlinkki" xfId="206" builtinId="9" hidden="1"/>
    <cellStyle name="Avattu hyperlinkki" xfId="208" builtinId="9" hidden="1"/>
    <cellStyle name="Avattu hyperlinkki" xfId="210" builtinId="9" hidden="1"/>
    <cellStyle name="Avattu hyperlinkki" xfId="212" builtinId="9" hidden="1"/>
    <cellStyle name="Avattu hyperlinkki" xfId="214" builtinId="9" hidden="1"/>
    <cellStyle name="Avattu hyperlinkki" xfId="216" builtinId="9" hidden="1"/>
    <cellStyle name="Avattu hyperlinkki" xfId="218" builtinId="9" hidden="1"/>
    <cellStyle name="Avattu hyperlinkki" xfId="220" builtinId="9" hidden="1"/>
    <cellStyle name="Avattu hyperlinkki" xfId="222" builtinId="9" hidden="1"/>
    <cellStyle name="Avattu hyperlinkki" xfId="224" builtinId="9" hidden="1"/>
    <cellStyle name="Avattu hyperlinkki" xfId="226" builtinId="9" hidden="1"/>
    <cellStyle name="Avattu hyperlinkki" xfId="228" builtinId="9" hidden="1"/>
    <cellStyle name="Avattu hyperlinkki" xfId="230" builtinId="9" hidden="1"/>
    <cellStyle name="Avattu hyperlinkki" xfId="232" builtinId="9" hidden="1"/>
    <cellStyle name="Avattu hyperlinkki" xfId="234" builtinId="9" hidden="1"/>
    <cellStyle name="Avattu hyperlinkki" xfId="236" builtinId="9" hidden="1"/>
    <cellStyle name="Avattu hyperlinkki" xfId="238" builtinId="9" hidden="1"/>
    <cellStyle name="Avattu hyperlinkki" xfId="240" builtinId="9" hidden="1"/>
    <cellStyle name="Avattu hyperlinkki" xfId="242" builtinId="9" hidden="1"/>
    <cellStyle name="Avattu hyperlinkki" xfId="244" builtinId="9" hidden="1"/>
    <cellStyle name="Avattu hyperlinkki" xfId="246" builtinId="9" hidden="1"/>
    <cellStyle name="Avattu hyperlinkki" xfId="248" builtinId="9" hidden="1"/>
    <cellStyle name="Avattu hyperlinkki" xfId="250" builtinId="9" hidden="1"/>
    <cellStyle name="Avattu hyperlinkki" xfId="252" builtinId="9" hidden="1"/>
    <cellStyle name="Avattu hyperlinkki" xfId="254" builtinId="9" hidden="1"/>
    <cellStyle name="Avattu hyperlinkki" xfId="256" builtinId="9" hidden="1"/>
    <cellStyle name="Avattu hyperlinkki" xfId="258" builtinId="9" hidden="1"/>
    <cellStyle name="Avattu hyperlinkki" xfId="260" builtinId="9" hidden="1"/>
    <cellStyle name="Avattu hyperlinkki" xfId="262" builtinId="9" hidden="1"/>
    <cellStyle name="Avattu hyperlinkki" xfId="264" builtinId="9" hidden="1"/>
    <cellStyle name="Avattu hyperlinkki" xfId="266" builtinId="9" hidden="1"/>
    <cellStyle name="Avattu hyperlinkki" xfId="268" builtinId="9" hidden="1"/>
    <cellStyle name="Avattu hyperlinkki" xfId="270" builtinId="9" hidden="1"/>
    <cellStyle name="Avattu hyperlinkki" xfId="272" builtinId="9" hidden="1"/>
    <cellStyle name="Avattu hyperlinkki" xfId="274" builtinId="9" hidden="1"/>
    <cellStyle name="Avattu hyperlinkki" xfId="276" builtinId="9" hidden="1"/>
    <cellStyle name="Avattu hyperlinkki" xfId="278" builtinId="9" hidden="1"/>
    <cellStyle name="Avattu hyperlinkki" xfId="280" builtinId="9" hidden="1"/>
    <cellStyle name="Avattu hyperlinkki" xfId="282" builtinId="9" hidden="1"/>
    <cellStyle name="Avattu hyperlinkki" xfId="284" builtinId="9" hidden="1"/>
    <cellStyle name="Avattu hyperlinkki" xfId="286" builtinId="9" hidden="1"/>
    <cellStyle name="Avattu hyperlinkki" xfId="288" builtinId="9" hidden="1"/>
    <cellStyle name="Avattu hyperlinkki" xfId="290" builtinId="9" hidden="1"/>
    <cellStyle name="Avattu hyperlinkki" xfId="292" builtinId="9" hidden="1"/>
    <cellStyle name="Avattu hyperlinkki" xfId="294" builtinId="9" hidden="1"/>
    <cellStyle name="Avattu hyperlinkki" xfId="296" builtinId="9" hidden="1"/>
    <cellStyle name="Avattu hyperlinkki" xfId="298" builtinId="9" hidden="1"/>
    <cellStyle name="Avattu hyperlinkki" xfId="300" builtinId="9" hidden="1"/>
    <cellStyle name="Avattu hyperlinkki" xfId="302" builtinId="9" hidden="1"/>
    <cellStyle name="Avattu hyperlinkki" xfId="304" builtinId="9" hidden="1"/>
    <cellStyle name="Avattu hyperlinkki" xfId="306" builtinId="9" hidden="1"/>
    <cellStyle name="Avattu hyperlinkki" xfId="308" builtinId="9" hidden="1"/>
    <cellStyle name="Avattu hyperlinkki" xfId="310" builtinId="9" hidden="1"/>
    <cellStyle name="Avattu hyperlinkki" xfId="312" builtinId="9" hidden="1"/>
    <cellStyle name="Avattu hyperlinkki" xfId="314" builtinId="9" hidden="1"/>
    <cellStyle name="Avattu hyperlinkki" xfId="316" builtinId="9" hidden="1"/>
    <cellStyle name="Avattu hyperlinkki" xfId="318" builtinId="9" hidden="1"/>
    <cellStyle name="Avattu hyperlinkki" xfId="320" builtinId="9" hidden="1"/>
    <cellStyle name="Avattu hyperlinkki" xfId="322" builtinId="9" hidden="1"/>
    <cellStyle name="Avattu hyperlinkki" xfId="324" builtinId="9" hidden="1"/>
    <cellStyle name="Avattu hyperlinkki" xfId="326" builtinId="9" hidden="1"/>
    <cellStyle name="Avattu hyperlinkki" xfId="328" builtinId="9" hidden="1"/>
    <cellStyle name="Avattu hyperlinkki" xfId="331" builtinId="9" hidden="1"/>
    <cellStyle name="Avattu hyperlinkki" xfId="333" builtinId="9" hidden="1"/>
    <cellStyle name="Avattu hyperlinkki" xfId="335" builtinId="9" hidden="1"/>
    <cellStyle name="Avattu hyperlinkki" xfId="337" builtinId="9" hidden="1"/>
    <cellStyle name="Avattu hyperlinkki" xfId="339" builtinId="9" hidden="1"/>
    <cellStyle name="Avattu hyperlinkki" xfId="341" builtinId="9" hidden="1"/>
    <cellStyle name="Avattu hyperlinkki" xfId="343" builtinId="9" hidden="1"/>
    <cellStyle name="Avattu hyperlinkki" xfId="345" builtinId="9" hidden="1"/>
    <cellStyle name="Avattu hyperlinkki" xfId="347" builtinId="9" hidden="1"/>
    <cellStyle name="Avattu hyperlinkki" xfId="349" builtinId="9" hidden="1"/>
    <cellStyle name="Avattu hyperlinkki" xfId="351" builtinId="9" hidden="1"/>
    <cellStyle name="Avattu hyperlinkki" xfId="353" builtinId="9" hidden="1"/>
    <cellStyle name="Avattu hyperlinkki" xfId="355" builtinId="9" hidden="1"/>
    <cellStyle name="Avattu hyperlinkki" xfId="357" builtinId="9" hidden="1"/>
    <cellStyle name="Avattu hyperlinkki" xfId="359" builtinId="9" hidden="1"/>
    <cellStyle name="Avattu hyperlinkki" xfId="361" builtinId="9" hidden="1"/>
    <cellStyle name="Avattu hyperlinkki" xfId="363" builtinId="9" hidden="1"/>
    <cellStyle name="Avattu hyperlinkki" xfId="365" builtinId="9" hidden="1"/>
    <cellStyle name="Avattu hyperlinkki" xfId="367" builtinId="9" hidden="1"/>
    <cellStyle name="Avattu hyperlinkki" xfId="369" builtinId="9" hidden="1"/>
    <cellStyle name="Avattu hyperlinkki" xfId="371" builtinId="9" hidden="1"/>
    <cellStyle name="Avattu hyperlinkki" xfId="373" builtinId="9" hidden="1"/>
    <cellStyle name="Avattu hyperlinkki" xfId="375" builtinId="9" hidden="1"/>
    <cellStyle name="Avattu hyperlinkki" xfId="377" builtinId="9" hidden="1"/>
    <cellStyle name="Avattu hyperlinkki" xfId="379" builtinId="9" hidden="1"/>
    <cellStyle name="Avattu hyperlinkki" xfId="381" builtinId="9" hidden="1"/>
    <cellStyle name="Avattu hyperlinkki" xfId="383" builtinId="9" hidden="1"/>
    <cellStyle name="Avattu hyperlinkki" xfId="385" builtinId="9" hidden="1"/>
    <cellStyle name="Avattu hyperlinkki" xfId="387" builtinId="9" hidden="1"/>
    <cellStyle name="Hyperlinkki" xfId="1" builtinId="8" hidden="1"/>
    <cellStyle name="Hyperlinkki" xfId="3" builtinId="8" hidden="1"/>
    <cellStyle name="Hyperlinkki" xfId="5" builtinId="8" hidden="1"/>
    <cellStyle name="Hyperlinkki" xfId="7" builtinId="8" hidden="1"/>
    <cellStyle name="Hyperlinkki" xfId="9" builtinId="8" hidden="1"/>
    <cellStyle name="Hyperlinkki" xfId="11" builtinId="8" hidden="1"/>
    <cellStyle name="Hyperlinkki" xfId="13" builtinId="8" hidden="1"/>
    <cellStyle name="Hyperlinkki" xfId="15" builtinId="8" hidden="1"/>
    <cellStyle name="Hyperlinkki" xfId="17" builtinId="8" hidden="1"/>
    <cellStyle name="Hyperlinkki" xfId="19" builtinId="8" hidden="1"/>
    <cellStyle name="Hyperlinkki" xfId="21" builtinId="8" hidden="1"/>
    <cellStyle name="Hyperlinkki" xfId="23" builtinId="8" hidden="1"/>
    <cellStyle name="Hyperlinkki" xfId="25" builtinId="8" hidden="1"/>
    <cellStyle name="Hyperlinkki" xfId="27" builtinId="8" hidden="1"/>
    <cellStyle name="Hyperlinkki" xfId="29" builtinId="8" hidden="1"/>
    <cellStyle name="Hyperlinkki" xfId="31" builtinId="8" hidden="1"/>
    <cellStyle name="Hyperlinkki" xfId="33" builtinId="8" hidden="1"/>
    <cellStyle name="Hyperlinkki" xfId="35" builtinId="8" hidden="1"/>
    <cellStyle name="Hyperlinkki" xfId="37" builtinId="8" hidden="1"/>
    <cellStyle name="Hyperlinkki" xfId="39" builtinId="8" hidden="1"/>
    <cellStyle name="Hyperlinkki" xfId="41" builtinId="8" hidden="1"/>
    <cellStyle name="Hyperlinkki" xfId="43" builtinId="8" hidden="1"/>
    <cellStyle name="Hyperlinkki" xfId="45" builtinId="8" hidden="1"/>
    <cellStyle name="Hyperlinkki" xfId="47" builtinId="8" hidden="1"/>
    <cellStyle name="Hyperlinkki" xfId="49" builtinId="8" hidden="1"/>
    <cellStyle name="Hyperlinkki" xfId="51" builtinId="8" hidden="1"/>
    <cellStyle name="Hyperlinkki" xfId="53" builtinId="8" hidden="1"/>
    <cellStyle name="Hyperlinkki" xfId="55" builtinId="8" hidden="1"/>
    <cellStyle name="Hyperlinkki" xfId="57" builtinId="8" hidden="1"/>
    <cellStyle name="Hyperlinkki" xfId="59" builtinId="8" hidden="1"/>
    <cellStyle name="Hyperlinkki" xfId="61" builtinId="8" hidden="1"/>
    <cellStyle name="Hyperlinkki" xfId="63" builtinId="8" hidden="1"/>
    <cellStyle name="Hyperlinkki" xfId="65" builtinId="8" hidden="1"/>
    <cellStyle name="Hyperlinkki" xfId="67" builtinId="8" hidden="1"/>
    <cellStyle name="Hyperlinkki" xfId="69" builtinId="8" hidden="1"/>
    <cellStyle name="Hyperlinkki" xfId="71" builtinId="8" hidden="1"/>
    <cellStyle name="Hyperlinkki" xfId="73" builtinId="8" hidden="1"/>
    <cellStyle name="Hyperlinkki" xfId="75" builtinId="8" hidden="1"/>
    <cellStyle name="Hyperlinkki" xfId="77" builtinId="8" hidden="1"/>
    <cellStyle name="Hyperlinkki" xfId="79" builtinId="8" hidden="1"/>
    <cellStyle name="Hyperlinkki" xfId="81" builtinId="8" hidden="1"/>
    <cellStyle name="Hyperlinkki" xfId="83" builtinId="8" hidden="1"/>
    <cellStyle name="Hyperlinkki" xfId="85" builtinId="8" hidden="1"/>
    <cellStyle name="Hyperlinkki" xfId="87" builtinId="8" hidden="1"/>
    <cellStyle name="Hyperlinkki" xfId="89" builtinId="8" hidden="1"/>
    <cellStyle name="Hyperlinkki" xfId="91" builtinId="8" hidden="1"/>
    <cellStyle name="Hyperlinkki" xfId="93" builtinId="8" hidden="1"/>
    <cellStyle name="Hyperlinkki" xfId="95" builtinId="8" hidden="1"/>
    <cellStyle name="Hyperlinkki" xfId="97" builtinId="8" hidden="1"/>
    <cellStyle name="Hyperlinkki" xfId="99" builtinId="8" hidden="1"/>
    <cellStyle name="Hyperlinkki" xfId="101" builtinId="8" hidden="1"/>
    <cellStyle name="Hyperlinkki" xfId="103" builtinId="8" hidden="1"/>
    <cellStyle name="Hyperlinkki" xfId="105" builtinId="8" hidden="1"/>
    <cellStyle name="Hyperlinkki" xfId="107" builtinId="8" hidden="1"/>
    <cellStyle name="Hyperlinkki" xfId="109" builtinId="8" hidden="1"/>
    <cellStyle name="Hyperlinkki" xfId="111" builtinId="8" hidden="1"/>
    <cellStyle name="Hyperlinkki" xfId="113" builtinId="8" hidden="1"/>
    <cellStyle name="Hyperlinkki" xfId="115" builtinId="8" hidden="1"/>
    <cellStyle name="Hyperlinkki" xfId="117" builtinId="8" hidden="1"/>
    <cellStyle name="Hyperlinkki" xfId="119" builtinId="8" hidden="1"/>
    <cellStyle name="Hyperlinkki" xfId="121" builtinId="8" hidden="1"/>
    <cellStyle name="Hyperlinkki" xfId="123" builtinId="8" hidden="1"/>
    <cellStyle name="Hyperlinkki" xfId="125" builtinId="8" hidden="1"/>
    <cellStyle name="Hyperlinkki" xfId="127" builtinId="8" hidden="1"/>
    <cellStyle name="Hyperlinkki" xfId="129" builtinId="8" hidden="1"/>
    <cellStyle name="Hyperlinkki" xfId="131" builtinId="8" hidden="1"/>
    <cellStyle name="Hyperlinkki" xfId="133" builtinId="8" hidden="1"/>
    <cellStyle name="Hyperlinkki" xfId="135" builtinId="8" hidden="1"/>
    <cellStyle name="Hyperlinkki" xfId="137" builtinId="8" hidden="1"/>
    <cellStyle name="Hyperlinkki" xfId="139" builtinId="8" hidden="1"/>
    <cellStyle name="Hyperlinkki" xfId="141" builtinId="8" hidden="1"/>
    <cellStyle name="Hyperlinkki" xfId="143" builtinId="8" hidden="1"/>
    <cellStyle name="Hyperlinkki" xfId="145" builtinId="8" hidden="1"/>
    <cellStyle name="Hyperlinkki" xfId="147" builtinId="8" hidden="1"/>
    <cellStyle name="Hyperlinkki" xfId="149" builtinId="8" hidden="1"/>
    <cellStyle name="Hyperlinkki" xfId="151" builtinId="8" hidden="1"/>
    <cellStyle name="Hyperlinkki" xfId="153" builtinId="8" hidden="1"/>
    <cellStyle name="Hyperlinkki" xfId="155" builtinId="8" hidden="1"/>
    <cellStyle name="Hyperlinkki" xfId="157" builtinId="8" hidden="1"/>
    <cellStyle name="Hyperlinkki" xfId="159" builtinId="8" hidden="1"/>
    <cellStyle name="Hyperlinkki" xfId="161" builtinId="8" hidden="1"/>
    <cellStyle name="Hyperlinkki" xfId="163" builtinId="8" hidden="1"/>
    <cellStyle name="Hyperlinkki" xfId="165" builtinId="8" hidden="1"/>
    <cellStyle name="Hyperlinkki" xfId="167" builtinId="8" hidden="1"/>
    <cellStyle name="Hyperlinkki" xfId="169" builtinId="8" hidden="1"/>
    <cellStyle name="Hyperlinkki" xfId="171" builtinId="8" hidden="1"/>
    <cellStyle name="Hyperlinkki" xfId="173" builtinId="8" hidden="1"/>
    <cellStyle name="Hyperlinkki" xfId="175" builtinId="8" hidden="1"/>
    <cellStyle name="Hyperlinkki" xfId="177" builtinId="8" hidden="1"/>
    <cellStyle name="Hyperlinkki" xfId="179" builtinId="8" hidden="1"/>
    <cellStyle name="Hyperlinkki" xfId="181" builtinId="8" hidden="1"/>
    <cellStyle name="Hyperlinkki" xfId="183" builtinId="8" hidden="1"/>
    <cellStyle name="Hyperlinkki" xfId="185" builtinId="8" hidden="1"/>
    <cellStyle name="Hyperlinkki" xfId="187" builtinId="8" hidden="1"/>
    <cellStyle name="Hyperlinkki" xfId="189" builtinId="8" hidden="1"/>
    <cellStyle name="Hyperlinkki" xfId="191" builtinId="8" hidden="1"/>
    <cellStyle name="Hyperlinkki" xfId="193" builtinId="8" hidden="1"/>
    <cellStyle name="Hyperlinkki" xfId="195" builtinId="8" hidden="1"/>
    <cellStyle name="Hyperlinkki" xfId="197" builtinId="8" hidden="1"/>
    <cellStyle name="Hyperlinkki" xfId="199" builtinId="8" hidden="1"/>
    <cellStyle name="Hyperlinkki" xfId="201" builtinId="8" hidden="1"/>
    <cellStyle name="Hyperlinkki" xfId="203" builtinId="8" hidden="1"/>
    <cellStyle name="Hyperlinkki" xfId="205" builtinId="8" hidden="1"/>
    <cellStyle name="Hyperlinkki" xfId="207" builtinId="8" hidden="1"/>
    <cellStyle name="Hyperlinkki" xfId="209" builtinId="8" hidden="1"/>
    <cellStyle name="Hyperlinkki" xfId="211" builtinId="8" hidden="1"/>
    <cellStyle name="Hyperlinkki" xfId="213" builtinId="8" hidden="1"/>
    <cellStyle name="Hyperlinkki" xfId="215" builtinId="8" hidden="1"/>
    <cellStyle name="Hyperlinkki" xfId="217" builtinId="8" hidden="1"/>
    <cellStyle name="Hyperlinkki" xfId="219" builtinId="8" hidden="1"/>
    <cellStyle name="Hyperlinkki" xfId="221" builtinId="8" hidden="1"/>
    <cellStyle name="Hyperlinkki" xfId="223" builtinId="8" hidden="1"/>
    <cellStyle name="Hyperlinkki" xfId="225" builtinId="8" hidden="1"/>
    <cellStyle name="Hyperlinkki" xfId="227" builtinId="8" hidden="1"/>
    <cellStyle name="Hyperlinkki" xfId="229" builtinId="8" hidden="1"/>
    <cellStyle name="Hyperlinkki" xfId="231" builtinId="8" hidden="1"/>
    <cellStyle name="Hyperlinkki" xfId="233" builtinId="8" hidden="1"/>
    <cellStyle name="Hyperlinkki" xfId="235" builtinId="8" hidden="1"/>
    <cellStyle name="Hyperlinkki" xfId="237" builtinId="8" hidden="1"/>
    <cellStyle name="Hyperlinkki" xfId="239" builtinId="8" hidden="1"/>
    <cellStyle name="Hyperlinkki" xfId="241" builtinId="8" hidden="1"/>
    <cellStyle name="Hyperlinkki" xfId="243" builtinId="8" hidden="1"/>
    <cellStyle name="Hyperlinkki" xfId="245" builtinId="8" hidden="1"/>
    <cellStyle name="Hyperlinkki" xfId="247" builtinId="8" hidden="1"/>
    <cellStyle name="Hyperlinkki" xfId="249" builtinId="8" hidden="1"/>
    <cellStyle name="Hyperlinkki" xfId="251" builtinId="8" hidden="1"/>
    <cellStyle name="Hyperlinkki" xfId="253" builtinId="8" hidden="1"/>
    <cellStyle name="Hyperlinkki" xfId="255" builtinId="8" hidden="1"/>
    <cellStyle name="Hyperlinkki" xfId="257" builtinId="8" hidden="1"/>
    <cellStyle name="Hyperlinkki" xfId="259" builtinId="8" hidden="1"/>
    <cellStyle name="Hyperlinkki" xfId="261" builtinId="8" hidden="1"/>
    <cellStyle name="Hyperlinkki" xfId="263" builtinId="8" hidden="1"/>
    <cellStyle name="Hyperlinkki" xfId="265" builtinId="8" hidden="1"/>
    <cellStyle name="Hyperlinkki" xfId="267" builtinId="8" hidden="1"/>
    <cellStyle name="Hyperlinkki" xfId="269" builtinId="8" hidden="1"/>
    <cellStyle name="Hyperlinkki" xfId="271" builtinId="8" hidden="1"/>
    <cellStyle name="Hyperlinkki" xfId="273" builtinId="8" hidden="1"/>
    <cellStyle name="Hyperlinkki" xfId="275" builtinId="8" hidden="1"/>
    <cellStyle name="Hyperlinkki" xfId="277" builtinId="8" hidden="1"/>
    <cellStyle name="Hyperlinkki" xfId="279" builtinId="8" hidden="1"/>
    <cellStyle name="Hyperlinkki" xfId="281" builtinId="8" hidden="1"/>
    <cellStyle name="Hyperlinkki" xfId="283" builtinId="8" hidden="1"/>
    <cellStyle name="Hyperlinkki" xfId="285" builtinId="8" hidden="1"/>
    <cellStyle name="Hyperlinkki" xfId="287" builtinId="8" hidden="1"/>
    <cellStyle name="Hyperlinkki" xfId="289" builtinId="8" hidden="1"/>
    <cellStyle name="Hyperlinkki" xfId="291" builtinId="8" hidden="1"/>
    <cellStyle name="Hyperlinkki" xfId="293" builtinId="8" hidden="1"/>
    <cellStyle name="Hyperlinkki" xfId="295" builtinId="8" hidden="1"/>
    <cellStyle name="Hyperlinkki" xfId="297" builtinId="8" hidden="1"/>
    <cellStyle name="Hyperlinkki" xfId="299" builtinId="8" hidden="1"/>
    <cellStyle name="Hyperlinkki" xfId="301" builtinId="8" hidden="1"/>
    <cellStyle name="Hyperlinkki" xfId="303" builtinId="8" hidden="1"/>
    <cellStyle name="Hyperlinkki" xfId="305" builtinId="8" hidden="1"/>
    <cellStyle name="Hyperlinkki" xfId="307" builtinId="8" hidden="1"/>
    <cellStyle name="Hyperlinkki" xfId="309" builtinId="8" hidden="1"/>
    <cellStyle name="Hyperlinkki" xfId="311" builtinId="8" hidden="1"/>
    <cellStyle name="Hyperlinkki" xfId="313" builtinId="8" hidden="1"/>
    <cellStyle name="Hyperlinkki" xfId="315" builtinId="8" hidden="1"/>
    <cellStyle name="Hyperlinkki" xfId="317" builtinId="8" hidden="1"/>
    <cellStyle name="Hyperlinkki" xfId="319" builtinId="8" hidden="1"/>
    <cellStyle name="Hyperlinkki" xfId="321" builtinId="8" hidden="1"/>
    <cellStyle name="Hyperlinkki" xfId="323" builtinId="8" hidden="1"/>
    <cellStyle name="Hyperlinkki" xfId="325" builtinId="8" hidden="1"/>
    <cellStyle name="Hyperlinkki" xfId="327" builtinId="8" hidden="1"/>
    <cellStyle name="Hyperlinkki" xfId="330" builtinId="8" hidden="1"/>
    <cellStyle name="Hyperlinkki" xfId="332" builtinId="8" hidden="1"/>
    <cellStyle name="Hyperlinkki" xfId="334" builtinId="8" hidden="1"/>
    <cellStyle name="Hyperlinkki" xfId="336" builtinId="8" hidden="1"/>
    <cellStyle name="Hyperlinkki" xfId="338" builtinId="8" hidden="1"/>
    <cellStyle name="Hyperlinkki" xfId="340" builtinId="8" hidden="1"/>
    <cellStyle name="Hyperlinkki" xfId="342" builtinId="8" hidden="1"/>
    <cellStyle name="Hyperlinkki" xfId="344" builtinId="8" hidden="1"/>
    <cellStyle name="Hyperlinkki" xfId="346" builtinId="8" hidden="1"/>
    <cellStyle name="Hyperlinkki" xfId="348" builtinId="8" hidden="1"/>
    <cellStyle name="Hyperlinkki" xfId="350" builtinId="8" hidden="1"/>
    <cellStyle name="Hyperlinkki" xfId="352" builtinId="8" hidden="1"/>
    <cellStyle name="Hyperlinkki" xfId="354" builtinId="8" hidden="1"/>
    <cellStyle name="Hyperlinkki" xfId="356" builtinId="8" hidden="1"/>
    <cellStyle name="Hyperlinkki" xfId="358" builtinId="8" hidden="1"/>
    <cellStyle name="Hyperlinkki" xfId="360" builtinId="8" hidden="1"/>
    <cellStyle name="Hyperlinkki" xfId="362" builtinId="8" hidden="1"/>
    <cellStyle name="Hyperlinkki" xfId="364" builtinId="8" hidden="1"/>
    <cellStyle name="Hyperlinkki" xfId="366" builtinId="8" hidden="1"/>
    <cellStyle name="Hyperlinkki" xfId="368" builtinId="8" hidden="1"/>
    <cellStyle name="Hyperlinkki" xfId="370" builtinId="8" hidden="1"/>
    <cellStyle name="Hyperlinkki" xfId="372" builtinId="8" hidden="1"/>
    <cellStyle name="Hyperlinkki" xfId="374" builtinId="8" hidden="1"/>
    <cellStyle name="Hyperlinkki" xfId="376" builtinId="8" hidden="1"/>
    <cellStyle name="Hyperlinkki" xfId="378" builtinId="8" hidden="1"/>
    <cellStyle name="Hyperlinkki" xfId="380" builtinId="8" hidden="1"/>
    <cellStyle name="Hyperlinkki" xfId="382" builtinId="8" hidden="1"/>
    <cellStyle name="Hyperlinkki" xfId="384" builtinId="8" hidden="1"/>
    <cellStyle name="Hyperlinkki" xfId="386" builtinId="8" hidden="1"/>
    <cellStyle name="Normaali" xfId="0" builtinId="0"/>
    <cellStyle name="Normal 2" xfId="329"/>
  </cellStyles>
  <dxfs count="0"/>
  <tableStyles count="0" defaultTableStyle="TableStyleMedium9" defaultPivotStyle="PivotStyleMedium4"/>
  <colors>
    <mruColors>
      <color rgb="FF804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914592067241"/>
          <c:y val="5.9357541899441299E-2"/>
          <c:w val="0.83847378560613794"/>
          <c:h val="0.61805442212375095"/>
        </c:manualLayout>
      </c:layout>
      <c:areaChart>
        <c:grouping val="stacked"/>
        <c:varyColors val="0"/>
        <c:ser>
          <c:idx val="5"/>
          <c:order val="0"/>
          <c:tx>
            <c:strRef>
              <c:f>Least_Cost!$D$10</c:f>
              <c:strCache>
                <c:ptCount val="1"/>
                <c:pt idx="0">
                  <c:v>Coal (w/o CCS)</c:v>
                </c:pt>
              </c:strCache>
            </c:strRef>
          </c:tx>
          <c:spPr>
            <a:solidFill>
              <a:srgbClr val="804000"/>
            </a:solidFill>
          </c:spPr>
          <c:cat>
            <c:numRef>
              <c:f>Least_Cost!$E$5:$N$5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Least_Cost!$E$10:$N$10</c:f>
              <c:numCache>
                <c:formatCode>0.000</c:formatCode>
                <c:ptCount val="10"/>
                <c:pt idx="0">
                  <c:v>0.1931676545609522</c:v>
                </c:pt>
                <c:pt idx="1">
                  <c:v>9.4910737543806134E-2</c:v>
                </c:pt>
                <c:pt idx="2">
                  <c:v>1.3120477889883161E-4</c:v>
                </c:pt>
                <c:pt idx="3">
                  <c:v>2.8195566138555774E-5</c:v>
                </c:pt>
                <c:pt idx="4">
                  <c:v>6.1184852075316367E-5</c:v>
                </c:pt>
                <c:pt idx="5">
                  <c:v>2.5804900094534902E-6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1"/>
          <c:tx>
            <c:strRef>
              <c:f>Least_Cost!$D$11</c:f>
              <c:strCache>
                <c:ptCount val="1"/>
                <c:pt idx="0">
                  <c:v>Gas (w/o CCS)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cat>
            <c:numRef>
              <c:f>Least_Cost!$E$5:$N$5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Least_Cost!$E$11:$N$11</c:f>
              <c:numCache>
                <c:formatCode>0.000</c:formatCode>
                <c:ptCount val="10"/>
                <c:pt idx="0">
                  <c:v>0.160617367504753</c:v>
                </c:pt>
                <c:pt idx="1">
                  <c:v>0.18018633820586399</c:v>
                </c:pt>
                <c:pt idx="2">
                  <c:v>0.17359928027144803</c:v>
                </c:pt>
                <c:pt idx="3">
                  <c:v>0.13554759463873664</c:v>
                </c:pt>
                <c:pt idx="4">
                  <c:v>7.6968124839051896E-2</c:v>
                </c:pt>
                <c:pt idx="5">
                  <c:v>5.6714921145039482E-2</c:v>
                </c:pt>
                <c:pt idx="6">
                  <c:v>6.7578946957993408E-2</c:v>
                </c:pt>
                <c:pt idx="7">
                  <c:v>8.5531111628465828E-2</c:v>
                </c:pt>
                <c:pt idx="8">
                  <c:v>0.1097607940641486</c:v>
                </c:pt>
                <c:pt idx="9">
                  <c:v>0.14778047801852059</c:v>
                </c:pt>
              </c:numCache>
            </c:numRef>
          </c:val>
        </c:ser>
        <c:ser>
          <c:idx val="7"/>
          <c:order val="2"/>
          <c:tx>
            <c:strRef>
              <c:f>Least_Cost!$D$12</c:f>
              <c:strCache>
                <c:ptCount val="1"/>
                <c:pt idx="0">
                  <c:v>Bio (w/o CCS)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numRef>
              <c:f>Least_Cost!$E$5:$N$5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Least_Cost!$E$12:$N$12</c:f>
              <c:numCache>
                <c:formatCode>0.000</c:formatCode>
                <c:ptCount val="10"/>
                <c:pt idx="0">
                  <c:v>0.3408279957874682</c:v>
                </c:pt>
                <c:pt idx="1">
                  <c:v>0.1203232271341798</c:v>
                </c:pt>
                <c:pt idx="2">
                  <c:v>0.42109958710412887</c:v>
                </c:pt>
                <c:pt idx="3">
                  <c:v>0.22737128036356979</c:v>
                </c:pt>
                <c:pt idx="4">
                  <c:v>0.23190305482073253</c:v>
                </c:pt>
                <c:pt idx="5">
                  <c:v>0.19269729554428255</c:v>
                </c:pt>
                <c:pt idx="6">
                  <c:v>0.25207104425196897</c:v>
                </c:pt>
                <c:pt idx="7">
                  <c:v>0.26515988496995735</c:v>
                </c:pt>
                <c:pt idx="8">
                  <c:v>0.27162621976277496</c:v>
                </c:pt>
                <c:pt idx="9">
                  <c:v>0.28533649434575148</c:v>
                </c:pt>
              </c:numCache>
            </c:numRef>
          </c:val>
        </c:ser>
        <c:ser>
          <c:idx val="0"/>
          <c:order val="3"/>
          <c:tx>
            <c:strRef>
              <c:f>Least_Cost!$D$13</c:f>
              <c:strCache>
                <c:ptCount val="1"/>
                <c:pt idx="0">
                  <c:v>Coal (with CCS)</c:v>
                </c:pt>
              </c:strCache>
            </c:strRef>
          </c:tx>
          <c:spPr>
            <a:solidFill>
              <a:schemeClr val="accent6">
                <a:lumMod val="50000"/>
                <a:alpha val="50000"/>
              </a:schemeClr>
            </a:solidFill>
            <a:ln w="25400">
              <a:noFill/>
            </a:ln>
          </c:spPr>
          <c:cat>
            <c:numRef>
              <c:f>Least_Cost!$E$5:$N$5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Least_Cost!$E$13:$N$13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 formatCode="0.000">
                  <c:v>8.0574306236224236E-4</c:v>
                </c:pt>
                <c:pt idx="3" formatCode="0.000">
                  <c:v>9.5952196134348872E-4</c:v>
                </c:pt>
                <c:pt idx="4" formatCode="0.000">
                  <c:v>9.0979159053854663E-4</c:v>
                </c:pt>
                <c:pt idx="5" formatCode="0.000">
                  <c:v>9.9701837935878908E-4</c:v>
                </c:pt>
                <c:pt idx="6" formatCode="0.000">
                  <c:v>1.0004863578127647E-3</c:v>
                </c:pt>
                <c:pt idx="7" formatCode="0.000">
                  <c:v>1.0004212713853378E-3</c:v>
                </c:pt>
                <c:pt idx="8" formatCode="0.000">
                  <c:v>1.000466089781521E-3</c:v>
                </c:pt>
                <c:pt idx="9" formatCode="0.000">
                  <c:v>1.0003945628631931E-3</c:v>
                </c:pt>
              </c:numCache>
            </c:numRef>
          </c:val>
        </c:ser>
        <c:ser>
          <c:idx val="8"/>
          <c:order val="4"/>
          <c:tx>
            <c:strRef>
              <c:f>Least_Cost!$D$14</c:f>
              <c:strCache>
                <c:ptCount val="1"/>
                <c:pt idx="0">
                  <c:v>Gas (with CCS)</c:v>
                </c:pt>
              </c:strCache>
            </c:strRef>
          </c:tx>
          <c:spPr>
            <a:solidFill>
              <a:schemeClr val="bg2">
                <a:lumMod val="50000"/>
                <a:alpha val="50000"/>
              </a:schemeClr>
            </a:solidFill>
            <a:ln w="25400">
              <a:noFill/>
            </a:ln>
          </c:spPr>
          <c:cat>
            <c:numRef>
              <c:f>Least_Cost!$E$5:$N$5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Least_Cost!$E$14:$N$14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 formatCode="0.000">
                  <c:v>1.3471549086320485E-2</c:v>
                </c:pt>
                <c:pt idx="3" formatCode="0.000">
                  <c:v>7.0488926333703572E-2</c:v>
                </c:pt>
                <c:pt idx="4" formatCode="0.000">
                  <c:v>0.10884174244883231</c:v>
                </c:pt>
                <c:pt idx="5" formatCode="0.000">
                  <c:v>7.3783411699165607E-2</c:v>
                </c:pt>
                <c:pt idx="6" formatCode="0.000">
                  <c:v>5.9000814371994274E-2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</c:numCache>
            </c:numRef>
          </c:val>
        </c:ser>
        <c:ser>
          <c:idx val="9"/>
          <c:order val="5"/>
          <c:tx>
            <c:strRef>
              <c:f>Least_Cost!$D$15</c:f>
              <c:strCache>
                <c:ptCount val="1"/>
                <c:pt idx="0">
                  <c:v>Bio (with CCS)</c:v>
                </c:pt>
              </c:strCache>
            </c:strRef>
          </c:tx>
          <c:spPr>
            <a:solidFill>
              <a:schemeClr val="accent3">
                <a:lumMod val="50000"/>
                <a:alpha val="50000"/>
              </a:schemeClr>
            </a:solidFill>
            <a:ln w="25400">
              <a:noFill/>
            </a:ln>
          </c:spPr>
          <c:cat>
            <c:numRef>
              <c:f>Least_Cost!$E$5:$N$5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Least_Cost!$E$15:$N$15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 formatCode="0.000">
                  <c:v>8.3167168453065474E-2</c:v>
                </c:pt>
                <c:pt idx="3" formatCode="0.000">
                  <c:v>0.35699415982317495</c:v>
                </c:pt>
                <c:pt idx="4" formatCode="0.000">
                  <c:v>0.3653934687301455</c:v>
                </c:pt>
                <c:pt idx="5" formatCode="0.000">
                  <c:v>0.38290281571514789</c:v>
                </c:pt>
                <c:pt idx="6" formatCode="0.000">
                  <c:v>0.38742752139048603</c:v>
                </c:pt>
                <c:pt idx="7" formatCode="0.000">
                  <c:v>0.39083840579133478</c:v>
                </c:pt>
                <c:pt idx="8" formatCode="0.000">
                  <c:v>0.40346431179397552</c:v>
                </c:pt>
                <c:pt idx="9" formatCode="0.000">
                  <c:v>0.43091633839970667</c:v>
                </c:pt>
              </c:numCache>
            </c:numRef>
          </c:val>
        </c:ser>
        <c:ser>
          <c:idx val="4"/>
          <c:order val="6"/>
          <c:tx>
            <c:strRef>
              <c:f>Least_Cost!$D$9</c:f>
              <c:strCache>
                <c:ptCount val="1"/>
                <c:pt idx="0">
                  <c:v>Renewables</c:v>
                </c:pt>
              </c:strCache>
            </c:strRef>
          </c:tx>
          <c:spPr>
            <a:solidFill>
              <a:schemeClr val="accent3"/>
            </a:solidFill>
          </c:spPr>
          <c:cat>
            <c:numRef>
              <c:f>Least_Cost!$E$5:$N$5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Least_Cost!$E$9:$N$9</c:f>
              <c:numCache>
                <c:formatCode>0.000</c:formatCode>
                <c:ptCount val="10"/>
                <c:pt idx="0">
                  <c:v>4.7649250032296663E-2</c:v>
                </c:pt>
                <c:pt idx="1">
                  <c:v>5.9700138090872892E-2</c:v>
                </c:pt>
                <c:pt idx="2">
                  <c:v>8.7444875288323676E-2</c:v>
                </c:pt>
                <c:pt idx="3">
                  <c:v>0.1221379293734678</c:v>
                </c:pt>
                <c:pt idx="4">
                  <c:v>0.16374267734843229</c:v>
                </c:pt>
                <c:pt idx="5">
                  <c:v>0.2522852126166969</c:v>
                </c:pt>
                <c:pt idx="6">
                  <c:v>0.30796764579789099</c:v>
                </c:pt>
                <c:pt idx="7">
                  <c:v>0.34690277674280018</c:v>
                </c:pt>
                <c:pt idx="8">
                  <c:v>0.41816435739115709</c:v>
                </c:pt>
                <c:pt idx="9">
                  <c:v>0.42125663001963681</c:v>
                </c:pt>
              </c:numCache>
            </c:numRef>
          </c:val>
        </c:ser>
        <c:ser>
          <c:idx val="3"/>
          <c:order val="7"/>
          <c:tx>
            <c:strRef>
              <c:f>Least_Cost!$D$8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4">
                <a:lumMod val="50000"/>
                <a:alpha val="52000"/>
              </a:schemeClr>
            </a:solidFill>
          </c:spPr>
          <c:cat>
            <c:numRef>
              <c:f>Least_Cost!$E$5:$N$5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Least_Cost!$E$8:$N$8</c:f>
              <c:numCache>
                <c:formatCode>0.000</c:formatCode>
                <c:ptCount val="10"/>
                <c:pt idx="0">
                  <c:v>8.2932592866386101E-2</c:v>
                </c:pt>
                <c:pt idx="1">
                  <c:v>8.9076588514850924E-2</c:v>
                </c:pt>
                <c:pt idx="2">
                  <c:v>9.1662862600724995E-2</c:v>
                </c:pt>
                <c:pt idx="3">
                  <c:v>7.6304042254284637E-2</c:v>
                </c:pt>
                <c:pt idx="4">
                  <c:v>8.6132038631990412E-2</c:v>
                </c:pt>
                <c:pt idx="5">
                  <c:v>0.1073060935720147</c:v>
                </c:pt>
                <c:pt idx="6">
                  <c:v>0.1017038427695017</c:v>
                </c:pt>
                <c:pt idx="7">
                  <c:v>9.9905570294016519E-2</c:v>
                </c:pt>
                <c:pt idx="8">
                  <c:v>4.3957179420244262E-2</c:v>
                </c:pt>
                <c:pt idx="9">
                  <c:v>1.2199313790170981E-2</c:v>
                </c:pt>
              </c:numCache>
            </c:numRef>
          </c:val>
        </c:ser>
        <c:ser>
          <c:idx val="2"/>
          <c:order val="8"/>
          <c:tx>
            <c:strRef>
              <c:f>Least_Cost!$D$7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numRef>
              <c:f>Least_Cost!$E$5:$N$5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Least_Cost!$E$7:$N$7</c:f>
              <c:numCache>
                <c:formatCode>0.000</c:formatCode>
                <c:ptCount val="10"/>
                <c:pt idx="0">
                  <c:v>0.39455070616858001</c:v>
                </c:pt>
                <c:pt idx="1">
                  <c:v>0.48083354810482831</c:v>
                </c:pt>
                <c:pt idx="2">
                  <c:v>0.26856351327282368</c:v>
                </c:pt>
                <c:pt idx="3">
                  <c:v>0.1188898187235997</c:v>
                </c:pt>
                <c:pt idx="4">
                  <c:v>3.7224396633186503E-2</c:v>
                </c:pt>
                <c:pt idx="5">
                  <c:v>1.2392773529832179E-2</c:v>
                </c:pt>
                <c:pt idx="6">
                  <c:v>1.407984397178334E-3</c:v>
                </c:pt>
                <c:pt idx="7">
                  <c:v>9.081299025089622E-6</c:v>
                </c:pt>
                <c:pt idx="8">
                  <c:v>1.008971940847337E-5</c:v>
                </c:pt>
                <c:pt idx="9">
                  <c:v>1.3353851495646789E-5</c:v>
                </c:pt>
              </c:numCache>
            </c:numRef>
          </c:val>
        </c:ser>
        <c:ser>
          <c:idx val="1"/>
          <c:order val="9"/>
          <c:tx>
            <c:strRef>
              <c:f>Least_Cost!$D$6</c:f>
              <c:strCache>
                <c:ptCount val="1"/>
                <c:pt idx="0">
                  <c:v>Peat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cat>
            <c:numRef>
              <c:f>Least_Cost!$E$5:$N$5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Least_Cost!$E$6:$N$6</c:f>
              <c:numCache>
                <c:formatCode>0.000</c:formatCode>
                <c:ptCount val="10"/>
                <c:pt idx="0">
                  <c:v>9.4993625618145894E-2</c:v>
                </c:pt>
                <c:pt idx="1">
                  <c:v>4.6674041209800676E-2</c:v>
                </c:pt>
                <c:pt idx="2">
                  <c:v>6.4522280784304122E-5</c:v>
                </c:pt>
                <c:pt idx="3">
                  <c:v>1.3865670523076604E-5</c:v>
                </c:pt>
                <c:pt idx="4">
                  <c:v>3.0088737913987903E-5</c:v>
                </c:pt>
                <c:pt idx="5">
                  <c:v>1.2690018027425093E-6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90992"/>
        <c:axId val="107492168"/>
      </c:areaChart>
      <c:catAx>
        <c:axId val="10749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fi-FI"/>
          </a:p>
        </c:txPr>
        <c:crossAx val="107492168"/>
        <c:crosses val="autoZero"/>
        <c:auto val="1"/>
        <c:lblAlgn val="ctr"/>
        <c:lblOffset val="100"/>
        <c:noMultiLvlLbl val="0"/>
      </c:catAx>
      <c:valAx>
        <c:axId val="10749216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EJ/year</a:t>
                </a:r>
              </a:p>
            </c:rich>
          </c:tx>
          <c:layout>
            <c:manualLayout>
              <c:xMode val="edge"/>
              <c:yMode val="edge"/>
              <c:x val="0"/>
              <c:y val="0.3441013515276740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fi-FI"/>
          </a:p>
        </c:txPr>
        <c:crossAx val="10749099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7.8417829046262599E-2"/>
          <c:y val="0.80569436824608698"/>
          <c:w val="0.84316434190747502"/>
          <c:h val="0.178617305675144"/>
        </c:manualLayout>
      </c:layout>
      <c:overlay val="0"/>
      <c:txPr>
        <a:bodyPr/>
        <a:lstStyle/>
        <a:p>
          <a:pPr>
            <a:defRPr sz="2000"/>
          </a:pPr>
          <a:endParaRPr lang="fi-FI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68974514280404E-2"/>
          <c:y val="2.9689608636977099E-2"/>
          <c:w val="0.87944590690956503"/>
          <c:h val="0.834467574144325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Least_Cost!$D$62</c:f>
              <c:strCache>
                <c:ptCount val="1"/>
                <c:pt idx="0">
                  <c:v>CO2 Fossils and Industry</c:v>
                </c:pt>
              </c:strCache>
            </c:strRef>
          </c:tx>
          <c:spPr>
            <a:solidFill>
              <a:srgbClr val="804000">
                <a:alpha val="68000"/>
              </a:srgbClr>
            </a:solidFill>
          </c:spPr>
          <c:invertIfNegative val="0"/>
          <c:cat>
            <c:numRef>
              <c:f>Least_Cost!$E$61:$N$61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Least_Cost!$E$62:$N$62</c:f>
              <c:numCache>
                <c:formatCode>0.00</c:formatCode>
                <c:ptCount val="10"/>
                <c:pt idx="0">
                  <c:v>63.488300000000002</c:v>
                </c:pt>
                <c:pt idx="1">
                  <c:v>56.532304996938656</c:v>
                </c:pt>
                <c:pt idx="2">
                  <c:v>18.891918086928239</c:v>
                </c:pt>
                <c:pt idx="3">
                  <c:v>-20.718218984496339</c:v>
                </c:pt>
                <c:pt idx="4">
                  <c:v>-29.74364930289871</c:v>
                </c:pt>
                <c:pt idx="5">
                  <c:v>-34.568343445900304</c:v>
                </c:pt>
                <c:pt idx="6">
                  <c:v>-35.122698290684824</c:v>
                </c:pt>
                <c:pt idx="7">
                  <c:v>-34.438946533301589</c:v>
                </c:pt>
                <c:pt idx="8">
                  <c:v>-34.199930727690742</c:v>
                </c:pt>
                <c:pt idx="9">
                  <c:v>-34.603267190993833</c:v>
                </c:pt>
              </c:numCache>
            </c:numRef>
          </c:val>
        </c:ser>
        <c:ser>
          <c:idx val="1"/>
          <c:order val="1"/>
          <c:tx>
            <c:strRef>
              <c:f>Least_Cost!$D$63</c:f>
              <c:strCache>
                <c:ptCount val="1"/>
                <c:pt idx="0">
                  <c:v>CH4</c:v>
                </c:pt>
              </c:strCache>
            </c:strRef>
          </c:tx>
          <c:spPr>
            <a:solidFill>
              <a:schemeClr val="accent4">
                <a:lumMod val="50000"/>
                <a:alpha val="54000"/>
              </a:schemeClr>
            </a:solidFill>
          </c:spPr>
          <c:invertIfNegative val="0"/>
          <c:cat>
            <c:numRef>
              <c:f>Least_Cost!$E$61:$N$61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Least_Cost!$E$63:$N$63</c:f>
              <c:numCache>
                <c:formatCode>0.00</c:formatCode>
                <c:ptCount val="10"/>
                <c:pt idx="0">
                  <c:v>4.2652933099999997</c:v>
                </c:pt>
                <c:pt idx="1">
                  <c:v>4.0024345985507939</c:v>
                </c:pt>
                <c:pt idx="2">
                  <c:v>3.5732356087626376</c:v>
                </c:pt>
                <c:pt idx="3">
                  <c:v>2.8996601606740486</c:v>
                </c:pt>
                <c:pt idx="4">
                  <c:v>2.2158167941694749</c:v>
                </c:pt>
                <c:pt idx="5">
                  <c:v>2.3164423946461241</c:v>
                </c:pt>
                <c:pt idx="6">
                  <c:v>2.4643004198363019</c:v>
                </c:pt>
                <c:pt idx="7">
                  <c:v>2.536175848748194</c:v>
                </c:pt>
                <c:pt idx="8">
                  <c:v>2.6552837023736156</c:v>
                </c:pt>
                <c:pt idx="9">
                  <c:v>2.7846594744150215</c:v>
                </c:pt>
              </c:numCache>
            </c:numRef>
          </c:val>
        </c:ser>
        <c:ser>
          <c:idx val="2"/>
          <c:order val="2"/>
          <c:tx>
            <c:strRef>
              <c:f>Least_Cost!$D$64</c:f>
              <c:strCache>
                <c:ptCount val="1"/>
                <c:pt idx="0">
                  <c:v>N2O</c:v>
                </c:pt>
              </c:strCache>
            </c:strRef>
          </c:tx>
          <c:spPr>
            <a:solidFill>
              <a:schemeClr val="bg2">
                <a:lumMod val="50000"/>
                <a:alpha val="65000"/>
              </a:schemeClr>
            </a:solidFill>
          </c:spPr>
          <c:invertIfNegative val="0"/>
          <c:cat>
            <c:numRef>
              <c:f>Least_Cost!$E$61:$N$61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Least_Cost!$E$64:$N$64</c:f>
              <c:numCache>
                <c:formatCode>0.00</c:formatCode>
                <c:ptCount val="10"/>
                <c:pt idx="0">
                  <c:v>5.4383999999999997</c:v>
                </c:pt>
                <c:pt idx="1">
                  <c:v>5.701548387096774</c:v>
                </c:pt>
                <c:pt idx="2">
                  <c:v>5.3068258064516129</c:v>
                </c:pt>
                <c:pt idx="3">
                  <c:v>4.6928129032258061</c:v>
                </c:pt>
                <c:pt idx="4">
                  <c:v>3.903367741935484</c:v>
                </c:pt>
                <c:pt idx="5">
                  <c:v>3.6402193548387092</c:v>
                </c:pt>
                <c:pt idx="6">
                  <c:v>3.4209290322580643</c:v>
                </c:pt>
                <c:pt idx="7">
                  <c:v>3.1577806451612895</c:v>
                </c:pt>
                <c:pt idx="8">
                  <c:v>2.8946322580645165</c:v>
                </c:pt>
                <c:pt idx="9">
                  <c:v>2.7191999999999998</c:v>
                </c:pt>
              </c:numCache>
            </c:numRef>
          </c:val>
        </c:ser>
        <c:ser>
          <c:idx val="3"/>
          <c:order val="3"/>
          <c:tx>
            <c:strRef>
              <c:f>Least_Cost!$D$65</c:f>
              <c:strCache>
                <c:ptCount val="1"/>
                <c:pt idx="0">
                  <c:v>Other gases</c:v>
                </c:pt>
              </c:strCache>
            </c:strRef>
          </c:tx>
          <c:invertIfNegative val="0"/>
          <c:cat>
            <c:numRef>
              <c:f>Least_Cost!$E$61:$N$61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Least_Cost!$E$65:$N$65</c:f>
              <c:numCache>
                <c:formatCode>0.00</c:formatCode>
                <c:ptCount val="10"/>
                <c:pt idx="0">
                  <c:v>1.2053966900000015</c:v>
                </c:pt>
                <c:pt idx="1">
                  <c:v>1.2289338774919056</c:v>
                </c:pt>
                <c:pt idx="2">
                  <c:v>0.84221666745649448</c:v>
                </c:pt>
                <c:pt idx="3">
                  <c:v>0.67550508558377143</c:v>
                </c:pt>
                <c:pt idx="4">
                  <c:v>0.57873431732041725</c:v>
                </c:pt>
                <c:pt idx="5">
                  <c:v>0.60617404367108496</c:v>
                </c:pt>
                <c:pt idx="6">
                  <c:v>0.61800361458670572</c:v>
                </c:pt>
                <c:pt idx="7">
                  <c:v>0.63952855547956311</c:v>
                </c:pt>
                <c:pt idx="8">
                  <c:v>0.68111498519324143</c:v>
                </c:pt>
                <c:pt idx="9">
                  <c:v>0.69318846478753504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494128"/>
        <c:axId val="107491384"/>
      </c:barChart>
      <c:lineChart>
        <c:grouping val="standard"/>
        <c:varyColors val="0"/>
        <c:ser>
          <c:idx val="5"/>
          <c:order val="4"/>
          <c:tx>
            <c:strRef>
              <c:f>Least_Cost!$D$66</c:f>
              <c:strCache>
                <c:ptCount val="1"/>
                <c:pt idx="0">
                  <c:v>GHG (excl LULUCF)</c:v>
                </c:pt>
              </c:strCache>
            </c:strRef>
          </c:tx>
          <c:marker>
            <c:symbol val="none"/>
          </c:marker>
          <c:cat>
            <c:numRef>
              <c:f>Least_Cost!$E$61:$N$61</c:f>
              <c:numCache>
                <c:formatCode>General</c:formatCode>
                <c:ptCount val="10"/>
                <c:pt idx="0">
                  <c:v>2010</c:v>
                </c:pt>
                <c:pt idx="1">
                  <c:v>2020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Least_Cost!$E$66:$N$66</c:f>
              <c:numCache>
                <c:formatCode>0.00</c:formatCode>
                <c:ptCount val="10"/>
                <c:pt idx="0">
                  <c:v>74.397390000000001</c:v>
                </c:pt>
                <c:pt idx="1">
                  <c:v>67.465221860078117</c:v>
                </c:pt>
                <c:pt idx="2">
                  <c:v>28.614196169598983</c:v>
                </c:pt>
                <c:pt idx="3">
                  <c:v>-12.450240835012712</c:v>
                </c:pt>
                <c:pt idx="4">
                  <c:v>-23.045730449473339</c:v>
                </c:pt>
                <c:pt idx="5">
                  <c:v>-28.005507652744392</c:v>
                </c:pt>
                <c:pt idx="6">
                  <c:v>-28.619465224003754</c:v>
                </c:pt>
                <c:pt idx="7">
                  <c:v>-28.105461483912542</c:v>
                </c:pt>
                <c:pt idx="8">
                  <c:v>-27.968899782059371</c:v>
                </c:pt>
                <c:pt idx="9">
                  <c:v>-28.406219251791278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94128"/>
        <c:axId val="107491384"/>
      </c:lineChart>
      <c:catAx>
        <c:axId val="10749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0"/>
            </a:pPr>
            <a:endParaRPr lang="fi-FI"/>
          </a:p>
        </c:txPr>
        <c:crossAx val="107491384"/>
        <c:crosses val="autoZero"/>
        <c:auto val="1"/>
        <c:lblAlgn val="ctr"/>
        <c:lblOffset val="100"/>
        <c:noMultiLvlLbl val="0"/>
      </c:catAx>
      <c:valAx>
        <c:axId val="1074913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.00" sourceLinked="1"/>
        <c:majorTickMark val="out"/>
        <c:minorTickMark val="none"/>
        <c:tickLblPos val="nextTo"/>
        <c:crossAx val="107494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8984336275128"/>
          <c:y val="0.93703625900815302"/>
          <c:w val="0.78203123129487195"/>
          <c:h val="6.2963740991846498E-2"/>
        </c:manualLayout>
      </c:layout>
      <c:overlay val="0"/>
      <c:txPr>
        <a:bodyPr/>
        <a:lstStyle/>
        <a:p>
          <a:pPr>
            <a:defRPr sz="1600"/>
          </a:pPr>
          <a:endParaRPr lang="fi-FI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69495219347594E-2"/>
          <c:y val="6.1643835616438297E-2"/>
          <c:w val="0.74289914932508405"/>
          <c:h val="0.85610721605004902"/>
        </c:manualLayout>
      </c:layout>
      <c:stockChart>
        <c:ser>
          <c:idx val="0"/>
          <c:order val="0"/>
          <c:tx>
            <c:strRef>
              <c:f>Equity!$P$81</c:f>
              <c:strCache>
                <c:ptCount val="1"/>
                <c:pt idx="0">
                  <c:v>Perc,20</c:v>
                </c:pt>
              </c:strCache>
            </c:strRef>
          </c:tx>
          <c:spPr>
            <a:ln w="47625">
              <a:noFill/>
            </a:ln>
          </c:spPr>
          <c:marker>
            <c:symbol val="none"/>
          </c:marker>
          <c:cat>
            <c:numRef>
              <c:f>Equity!$Q$80:$Z$80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Equity!$Q$81:$Z$81</c:f>
              <c:numCache>
                <c:formatCode>0</c:formatCode>
                <c:ptCount val="10"/>
                <c:pt idx="0">
                  <c:v>4012.865890517448</c:v>
                </c:pt>
                <c:pt idx="1">
                  <c:v>2053.5581607935801</c:v>
                </c:pt>
                <c:pt idx="2">
                  <c:v>-263.21377190706426</c:v>
                </c:pt>
                <c:pt idx="3">
                  <c:v>-3455.6010246759502</c:v>
                </c:pt>
                <c:pt idx="4">
                  <c:v>-6511.9236892175668</c:v>
                </c:pt>
                <c:pt idx="5">
                  <c:v>-9174.0035358233963</c:v>
                </c:pt>
                <c:pt idx="6">
                  <c:v>-10995.839830188979</c:v>
                </c:pt>
                <c:pt idx="7">
                  <c:v>-11991.749175003806</c:v>
                </c:pt>
                <c:pt idx="8">
                  <c:v>-12708.283296192358</c:v>
                </c:pt>
                <c:pt idx="9">
                  <c:v>-13052.564575555993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Equity!$P$82</c:f>
              <c:strCache>
                <c:ptCount val="1"/>
                <c:pt idx="0">
                  <c:v>Max</c:v>
                </c:pt>
              </c:strCache>
            </c:strRef>
          </c:tx>
          <c:spPr>
            <a:ln w="47625">
              <a:noFill/>
            </a:ln>
          </c:spPr>
          <c:marker>
            <c:symbol val="none"/>
          </c:marker>
          <c:cat>
            <c:numRef>
              <c:f>Equity!$Q$80:$Z$80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Equity!$Q$82:$Z$82</c:f>
              <c:numCache>
                <c:formatCode>0</c:formatCode>
                <c:ptCount val="10"/>
                <c:pt idx="0">
                  <c:v>5033.2046105007612</c:v>
                </c:pt>
                <c:pt idx="1">
                  <c:v>4223.0532919441148</c:v>
                </c:pt>
                <c:pt idx="2">
                  <c:v>3371.3290090330406</c:v>
                </c:pt>
                <c:pt idx="3">
                  <c:v>2275.159744993703</c:v>
                </c:pt>
                <c:pt idx="4">
                  <c:v>1296.3893689845711</c:v>
                </c:pt>
                <c:pt idx="5">
                  <c:v>1073.937353016604</c:v>
                </c:pt>
                <c:pt idx="6">
                  <c:v>997.72698852579401</c:v>
                </c:pt>
                <c:pt idx="7">
                  <c:v>974.50263860936855</c:v>
                </c:pt>
                <c:pt idx="8">
                  <c:v>960.63971599999991</c:v>
                </c:pt>
                <c:pt idx="9">
                  <c:v>948.68524400000001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Equity!$P$83</c:f>
              <c:strCache>
                <c:ptCount val="1"/>
                <c:pt idx="0">
                  <c:v>Min</c:v>
                </c:pt>
              </c:strCache>
            </c:strRef>
          </c:tx>
          <c:spPr>
            <a:ln w="47625">
              <a:noFill/>
            </a:ln>
          </c:spPr>
          <c:marker>
            <c:symbol val="none"/>
          </c:marker>
          <c:cat>
            <c:numRef>
              <c:f>Equity!$Q$80:$Z$80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Equity!$Q$83:$Z$83</c:f>
              <c:numCache>
                <c:formatCode>0</c:formatCode>
                <c:ptCount val="10"/>
                <c:pt idx="0">
                  <c:v>3826.024475970145</c:v>
                </c:pt>
                <c:pt idx="1">
                  <c:v>1487.311855678834</c:v>
                </c:pt>
                <c:pt idx="2">
                  <c:v>-1048.0552991898048</c:v>
                </c:pt>
                <c:pt idx="3">
                  <c:v>-6334.5122747856576</c:v>
                </c:pt>
                <c:pt idx="4">
                  <c:v>-12263.891481834316</c:v>
                </c:pt>
                <c:pt idx="5">
                  <c:v>-16708.764966400755</c:v>
                </c:pt>
                <c:pt idx="6">
                  <c:v>-19578.850385843583</c:v>
                </c:pt>
                <c:pt idx="7">
                  <c:v>-21255.733142346449</c:v>
                </c:pt>
                <c:pt idx="8">
                  <c:v>-22446.983148797688</c:v>
                </c:pt>
                <c:pt idx="9">
                  <c:v>-23059.847663464472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Equity!$P$84</c:f>
              <c:strCache>
                <c:ptCount val="1"/>
                <c:pt idx="0">
                  <c:v>Perc.80</c:v>
                </c:pt>
              </c:strCache>
            </c:strRef>
          </c:tx>
          <c:spPr>
            <a:ln w="47625">
              <a:noFill/>
            </a:ln>
          </c:spPr>
          <c:marker>
            <c:symbol val="none"/>
          </c:marker>
          <c:cat>
            <c:numRef>
              <c:f>Equity!$Q$80:$Z$80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cat>
          <c:val>
            <c:numRef>
              <c:f>Equity!$Q$84:$Z$84</c:f>
              <c:numCache>
                <c:formatCode>0</c:formatCode>
                <c:ptCount val="10"/>
                <c:pt idx="0">
                  <c:v>4867.9496314391854</c:v>
                </c:pt>
                <c:pt idx="1">
                  <c:v>3673.615727179892</c:v>
                </c:pt>
                <c:pt idx="2">
                  <c:v>2891.6127643279337</c:v>
                </c:pt>
                <c:pt idx="3">
                  <c:v>1360.5663267534251</c:v>
                </c:pt>
                <c:pt idx="4">
                  <c:v>780.50974222673096</c:v>
                </c:pt>
                <c:pt idx="5">
                  <c:v>535.64524033190673</c:v>
                </c:pt>
                <c:pt idx="6">
                  <c:v>388.00961115192149</c:v>
                </c:pt>
                <c:pt idx="7">
                  <c:v>445.5644281950581</c:v>
                </c:pt>
                <c:pt idx="8">
                  <c:v>537.28211970075085</c:v>
                </c:pt>
                <c:pt idx="9">
                  <c:v>602.09995036553505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solidFill>
                <a:schemeClr val="accent2">
                  <a:lumMod val="75000"/>
                  <a:alpha val="72000"/>
                </a:schemeClr>
              </a:solidFill>
            </c:spPr>
          </c:upBars>
          <c:downBars/>
        </c:upDownBars>
        <c:axId val="107492952"/>
        <c:axId val="107493344"/>
      </c:stockChart>
      <c:catAx>
        <c:axId val="107492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 anchor="ctr" anchorCtr="1"/>
          <a:lstStyle/>
          <a:p>
            <a:pPr>
              <a:defRPr sz="1200"/>
            </a:pPr>
            <a:endParaRPr lang="fi-FI"/>
          </a:p>
        </c:txPr>
        <c:crossAx val="107493344"/>
        <c:crosses val="autoZero"/>
        <c:auto val="1"/>
        <c:lblAlgn val="ctr"/>
        <c:lblOffset val="100"/>
        <c:noMultiLvlLbl val="0"/>
      </c:catAx>
      <c:valAx>
        <c:axId val="10749334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GHG emissions (MtCo2e)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7492952"/>
        <c:crosses val="autoZero"/>
        <c:crossBetween val="between"/>
      </c:valAx>
      <c:spPr>
        <a:noFill/>
      </c:spPr>
    </c:plotArea>
    <c:plotVisOnly val="0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16206752921"/>
          <c:y val="2.7890346173084699E-2"/>
          <c:w val="0.85121152216683904"/>
          <c:h val="0.80597728465603602"/>
        </c:manualLayout>
      </c:layout>
      <c:scatterChart>
        <c:scatterStyle val="lineMarker"/>
        <c:varyColors val="0"/>
        <c:ser>
          <c:idx val="0"/>
          <c:order val="0"/>
          <c:tx>
            <c:v>1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Equity!$E$36:$N$36</c:f>
              <c:numCache>
                <c:formatCode>0</c:formatCode>
                <c:ptCount val="10"/>
                <c:pt idx="0">
                  <c:v>4755.690079150545</c:v>
                </c:pt>
                <c:pt idx="1">
                  <c:v>3296.0512532820048</c:v>
                </c:pt>
                <c:pt idx="2">
                  <c:v>1788.1102146900544</c:v>
                </c:pt>
                <c:pt idx="3">
                  <c:v>-1422.1372861953932</c:v>
                </c:pt>
                <c:pt idx="4">
                  <c:v>-5036.7408826650972</c:v>
                </c:pt>
                <c:pt idx="5">
                  <c:v>-7715.458390319186</c:v>
                </c:pt>
                <c:pt idx="6">
                  <c:v>-9363.8581141192135</c:v>
                </c:pt>
                <c:pt idx="7">
                  <c:v>-10236.268824917397</c:v>
                </c:pt>
                <c:pt idx="8">
                  <c:v>-10872.364148300559</c:v>
                </c:pt>
                <c:pt idx="9">
                  <c:v>-11178.213841919591</c:v>
                </c:pt>
              </c:numCache>
            </c:numRef>
          </c:yVal>
          <c:smooth val="0"/>
        </c:ser>
        <c:ser>
          <c:idx val="1"/>
          <c:order val="1"/>
          <c:tx>
            <c:v>2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Equity!$E$37:$N$37</c:f>
              <c:numCache>
                <c:formatCode>0</c:formatCode>
                <c:ptCount val="10"/>
                <c:pt idx="0">
                  <c:v>4936.2964280540791</c:v>
                </c:pt>
                <c:pt idx="1">
                  <c:v>3899.343818951701</c:v>
                </c:pt>
                <c:pt idx="2">
                  <c:v>2818.4683893432284</c:v>
                </c:pt>
                <c:pt idx="3">
                  <c:v>434.45755550029617</c:v>
                </c:pt>
                <c:pt idx="4">
                  <c:v>-2262.4981733146724</c:v>
                </c:pt>
                <c:pt idx="5">
                  <c:v>-4234.5640912771223</c:v>
                </c:pt>
                <c:pt idx="6">
                  <c:v>-5405.7457941198209</c:v>
                </c:pt>
                <c:pt idx="7">
                  <c:v>-5978.6301928331177</c:v>
                </c:pt>
                <c:pt idx="8">
                  <c:v>-6419.6339943785115</c:v>
                </c:pt>
                <c:pt idx="9">
                  <c:v>-6632.273983798671</c:v>
                </c:pt>
              </c:numCache>
            </c:numRef>
          </c:yVal>
          <c:smooth val="0"/>
        </c:ser>
        <c:ser>
          <c:idx val="2"/>
          <c:order val="2"/>
          <c:tx>
            <c:v>3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Equity!$E$38:$N$38</c:f>
              <c:numCache>
                <c:formatCode>0</c:formatCode>
                <c:ptCount val="10"/>
                <c:pt idx="0">
                  <c:v>4830.3120943599779</c:v>
                </c:pt>
                <c:pt idx="1">
                  <c:v>3545.3166156817902</c:v>
                </c:pt>
                <c:pt idx="2">
                  <c:v>2213.8283793443852</c:v>
                </c:pt>
                <c:pt idx="3">
                  <c:v>-655.03884610252305</c:v>
                </c:pt>
                <c:pt idx="4">
                  <c:v>-3890.4933508998729</c:v>
                </c:pt>
                <c:pt idx="5">
                  <c:v>-6277.2401388429735</c:v>
                </c:pt>
                <c:pt idx="6">
                  <c:v>-7728.4653411807803</c:v>
                </c:pt>
                <c:pt idx="7">
                  <c:v>-8477.1192895411041</c:v>
                </c:pt>
                <c:pt idx="8">
                  <c:v>-9032.6076874302744</c:v>
                </c:pt>
                <c:pt idx="9">
                  <c:v>-9299.94546822552</c:v>
                </c:pt>
              </c:numCache>
            </c:numRef>
          </c:yVal>
          <c:smooth val="0"/>
        </c:ser>
        <c:ser>
          <c:idx val="3"/>
          <c:order val="3"/>
          <c:tx>
            <c:v>4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Equity!$E$39:$N$39</c:f>
              <c:numCache>
                <c:formatCode>0</c:formatCode>
                <c:ptCount val="10"/>
                <c:pt idx="0">
                  <c:v>4502.3433255552036</c:v>
                </c:pt>
                <c:pt idx="1">
                  <c:v>2449.7786061212882</c:v>
                </c:pt>
                <c:pt idx="2">
                  <c:v>342.76845248967612</c:v>
                </c:pt>
                <c:pt idx="3">
                  <c:v>-4026.4880121862261</c:v>
                </c:pt>
                <c:pt idx="4">
                  <c:v>-8928.3282402883815</c:v>
                </c:pt>
                <c:pt idx="5">
                  <c:v>-12598.305951463839</c:v>
                </c:pt>
                <c:pt idx="6">
                  <c:v>-14916.126418779988</c:v>
                </c:pt>
                <c:pt idx="7">
                  <c:v>-16208.699650130688</c:v>
                </c:pt>
                <c:pt idx="8">
                  <c:v>-17118.460899499511</c:v>
                </c:pt>
                <c:pt idx="9">
                  <c:v>-17555.061123793286</c:v>
                </c:pt>
              </c:numCache>
            </c:numRef>
          </c:yVal>
          <c:smooth val="0"/>
        </c:ser>
        <c:ser>
          <c:idx val="4"/>
          <c:order val="4"/>
          <c:tx>
            <c:v>5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Equity!$E$40:$N$40</c:f>
              <c:numCache>
                <c:formatCode>0</c:formatCode>
                <c:ptCount val="10"/>
                <c:pt idx="0">
                  <c:v>4995.357395121122</c:v>
                </c:pt>
                <c:pt idx="1">
                  <c:v>4096.6294767878026</c:v>
                </c:pt>
                <c:pt idx="2">
                  <c:v>3155.4108644549633</c:v>
                </c:pt>
                <c:pt idx="3">
                  <c:v>1041.5917313913126</c:v>
                </c:pt>
                <c:pt idx="4">
                  <c:v>-1355.2794720471568</c:v>
                </c:pt>
                <c:pt idx="5">
                  <c:v>-3096.2597913026439</c:v>
                </c:pt>
                <c:pt idx="6">
                  <c:v>-4111.384090899709</c:v>
                </c:pt>
                <c:pt idx="7">
                  <c:v>-4586.3189227170587</c:v>
                </c:pt>
                <c:pt idx="8">
                  <c:v>-4963.5248898215705</c:v>
                </c:pt>
                <c:pt idx="9">
                  <c:v>-5145.6839171745669</c:v>
                </c:pt>
              </c:numCache>
            </c:numRef>
          </c:yVal>
          <c:smooth val="0"/>
        </c:ser>
        <c:ser>
          <c:idx val="5"/>
          <c:order val="5"/>
          <c:tx>
            <c:v>6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Equity!$E$41:$N$41</c:f>
              <c:numCache>
                <c:formatCode>0</c:formatCode>
                <c:ptCount val="10"/>
                <c:pt idx="0">
                  <c:v>4892.1902620584042</c:v>
                </c:pt>
                <c:pt idx="1">
                  <c:v>3752.0127743515059</c:v>
                </c:pt>
                <c:pt idx="2">
                  <c:v>2566.8429677445224</c:v>
                </c:pt>
                <c:pt idx="3">
                  <c:v>-18.944447096433848</c:v>
                </c:pt>
                <c:pt idx="4">
                  <c:v>-2940.0004327521851</c:v>
                </c:pt>
                <c:pt idx="5">
                  <c:v>-5084.6388682660263</c:v>
                </c:pt>
                <c:pt idx="6">
                  <c:v>-6372.3627490346771</c:v>
                </c:pt>
                <c:pt idx="7">
                  <c:v>-7018.3949485926951</c:v>
                </c:pt>
                <c:pt idx="8">
                  <c:v>-7507.0423634372091</c:v>
                </c:pt>
                <c:pt idx="9">
                  <c:v>-7742.4452441442072</c:v>
                </c:pt>
              </c:numCache>
            </c:numRef>
          </c:yVal>
          <c:smooth val="0"/>
        </c:ser>
        <c:ser>
          <c:idx val="6"/>
          <c:order val="6"/>
          <c:tx>
            <c:v>7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Equity!$E$42:$N$42</c:f>
              <c:numCache>
                <c:formatCode>0</c:formatCode>
                <c:ptCount val="10"/>
                <c:pt idx="0">
                  <c:v>4616.2536299410694</c:v>
                </c:pt>
                <c:pt idx="1">
                  <c:v>2830.2815076326365</c:v>
                </c:pt>
                <c:pt idx="2">
                  <c:v>992.6260793879344</c:v>
                </c:pt>
                <c:pt idx="3">
                  <c:v>-2855.5143181676062</c:v>
                </c:pt>
                <c:pt idx="4">
                  <c:v>-7178.5844833223955</c:v>
                </c:pt>
                <c:pt idx="5">
                  <c:v>-10402.869680556798</c:v>
                </c:pt>
                <c:pt idx="6">
                  <c:v>-12419.703774161877</c:v>
                </c:pt>
                <c:pt idx="7">
                  <c:v>-13523.362642378033</c:v>
                </c:pt>
                <c:pt idx="8">
                  <c:v>-14310.07763799908</c:v>
                </c:pt>
                <c:pt idx="9">
                  <c:v>-14687.889531531135</c:v>
                </c:pt>
              </c:numCache>
            </c:numRef>
          </c:yVal>
          <c:smooth val="0"/>
        </c:ser>
        <c:ser>
          <c:idx val="7"/>
          <c:order val="7"/>
          <c:tx>
            <c:v>8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Equity!$E$43:$N$43</c:f>
              <c:numCache>
                <c:formatCode>0</c:formatCode>
                <c:ptCount val="10"/>
                <c:pt idx="0">
                  <c:v>4952.0883422041297</c:v>
                </c:pt>
                <c:pt idx="1">
                  <c:v>3952.0947020865333</c:v>
                </c:pt>
                <c:pt idx="2">
                  <c:v>2908.5611681226492</c:v>
                </c:pt>
                <c:pt idx="3">
                  <c:v>596.79507314284524</c:v>
                </c:pt>
                <c:pt idx="4">
                  <c:v>-2019.9230757976741</c:v>
                </c:pt>
                <c:pt idx="5">
                  <c:v>-3930.2005721118512</c:v>
                </c:pt>
                <c:pt idx="6">
                  <c:v>-5059.6551371016067</c:v>
                </c:pt>
                <c:pt idx="7">
                  <c:v>-5606.3494609097697</c:v>
                </c:pt>
                <c:pt idx="8">
                  <c:v>-6030.2947892455086</c:v>
                </c:pt>
                <c:pt idx="9">
                  <c:v>-6234.7846795379483</c:v>
                </c:pt>
              </c:numCache>
            </c:numRef>
          </c:yVal>
          <c:smooth val="0"/>
        </c:ser>
        <c:ser>
          <c:idx val="8"/>
          <c:order val="8"/>
          <c:tx>
            <c:v>9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Equity!$E$44:$N$44</c:f>
              <c:numCache>
                <c:formatCode>0</c:formatCode>
                <c:ptCount val="10"/>
                <c:pt idx="0">
                  <c:v>4662.6071157997494</c:v>
                </c:pt>
                <c:pt idx="1">
                  <c:v>2985.1194387529545</c:v>
                </c:pt>
                <c:pt idx="2">
                  <c:v>1257.0724477914719</c:v>
                </c:pt>
                <c:pt idx="3">
                  <c:v>-2379.0103455093308</c:v>
                </c:pt>
                <c:pt idx="4">
                  <c:v>-6466.5617832504886</c:v>
                </c:pt>
                <c:pt idx="5">
                  <c:v>-9509.4814600109657</c:v>
                </c:pt>
                <c:pt idx="6">
                  <c:v>-11403.835259206418</c:v>
                </c:pt>
                <c:pt idx="7">
                  <c:v>-12430.619262525406</c:v>
                </c:pt>
                <c:pt idx="8">
                  <c:v>-13167.263083165306</c:v>
                </c:pt>
                <c:pt idx="9">
                  <c:v>-13521.15225896509</c:v>
                </c:pt>
              </c:numCache>
            </c:numRef>
          </c:yVal>
          <c:smooth val="0"/>
        </c:ser>
        <c:ser>
          <c:idx val="9"/>
          <c:order val="9"/>
          <c:tx>
            <c:v>10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Equity!$E$45:$N$45</c:f>
              <c:numCache>
                <c:formatCode>0</c:formatCode>
                <c:ptCount val="10"/>
                <c:pt idx="0">
                  <c:v>4987.6070601213269</c:v>
                </c:pt>
                <c:pt idx="1">
                  <c:v>4070.74046726398</c:v>
                </c:pt>
                <c:pt idx="2">
                  <c:v>3111.1952481611779</c:v>
                </c:pt>
                <c:pt idx="3">
                  <c:v>961.91993652146527</c:v>
                </c:pt>
                <c:pt idx="4">
                  <c:v>-1474.3301615646737</c:v>
                </c:pt>
                <c:pt idx="5">
                  <c:v>-3245.6349216911394</c:v>
                </c:pt>
                <c:pt idx="6">
                  <c:v>-4281.2380115013566</c:v>
                </c:pt>
                <c:pt idx="7">
                  <c:v>-4769.0263740722203</c:v>
                </c:pt>
                <c:pt idx="8">
                  <c:v>-5154.6042763774685</c:v>
                </c:pt>
                <c:pt idx="9">
                  <c:v>-5340.7631987350378</c:v>
                </c:pt>
              </c:numCache>
            </c:numRef>
          </c:yVal>
          <c:smooth val="0"/>
        </c:ser>
        <c:ser>
          <c:idx val="10"/>
          <c:order val="10"/>
          <c:tx>
            <c:v>11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Equity!$E$46:$N$46</c:f>
              <c:numCache>
                <c:formatCode>0</c:formatCode>
                <c:ptCount val="10"/>
                <c:pt idx="0">
                  <c:v>4872.3199729789667</c:v>
                </c:pt>
                <c:pt idx="1">
                  <c:v>3685.6385978504568</c:v>
                </c:pt>
                <c:pt idx="2">
                  <c:v>2453.4830836096803</c:v>
                </c:pt>
                <c:pt idx="3">
                  <c:v>-223.2067913155322</c:v>
                </c:pt>
                <c:pt idx="4">
                  <c:v>-3245.2222865019767</c:v>
                </c:pt>
                <c:pt idx="5">
                  <c:v>-5467.6064460773687</c:v>
                </c:pt>
                <c:pt idx="6">
                  <c:v>-6807.8337968951482</c:v>
                </c:pt>
                <c:pt idx="7">
                  <c:v>-7486.8198457732942</c:v>
                </c:pt>
                <c:pt idx="8">
                  <c:v>-7996.931206704965</c:v>
                </c:pt>
                <c:pt idx="9">
                  <c:v>-8242.5890080096306</c:v>
                </c:pt>
              </c:numCache>
            </c:numRef>
          </c:yVal>
          <c:smooth val="0"/>
        </c:ser>
        <c:ser>
          <c:idx val="11"/>
          <c:order val="11"/>
          <c:tx>
            <c:v>12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Equity!$E$47:$N$47</c:f>
              <c:numCache>
                <c:formatCode>0</c:formatCode>
                <c:ptCount val="10"/>
                <c:pt idx="0">
                  <c:v>4018.8449328876304</c:v>
                </c:pt>
                <c:pt idx="1">
                  <c:v>1662.6391926292558</c:v>
                </c:pt>
                <c:pt idx="2">
                  <c:v>-758.03760305103185</c:v>
                </c:pt>
                <c:pt idx="3">
                  <c:v>-5819.3099356555367</c:v>
                </c:pt>
                <c:pt idx="4">
                  <c:v>-11498.260916640227</c:v>
                </c:pt>
                <c:pt idx="5">
                  <c:v>-15750.897645044381</c:v>
                </c:pt>
                <c:pt idx="6">
                  <c:v>-18490.082480469766</c:v>
                </c:pt>
                <c:pt idx="7">
                  <c:v>-20083.401880159858</c:v>
                </c:pt>
                <c:pt idx="8">
                  <c:v>-21219.06307360038</c:v>
                </c:pt>
                <c:pt idx="9">
                  <c:v>-21803.812618932247</c:v>
                </c:pt>
              </c:numCache>
            </c:numRef>
          </c:yVal>
          <c:smooth val="0"/>
        </c:ser>
        <c:ser>
          <c:idx val="12"/>
          <c:order val="12"/>
          <c:tx>
            <c:v>13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Equity!$E$48:$N$48</c:f>
              <c:numCache>
                <c:formatCode>0</c:formatCode>
                <c:ptCount val="10"/>
                <c:pt idx="0">
                  <c:v>4081.4455196011781</c:v>
                </c:pt>
                <c:pt idx="1">
                  <c:v>1839.4466958998005</c:v>
                </c:pt>
                <c:pt idx="2">
                  <c:v>-465.5714899481336</c:v>
                </c:pt>
                <c:pt idx="3">
                  <c:v>-5299.758102808737</c:v>
                </c:pt>
                <c:pt idx="4">
                  <c:v>-10726.166667026082</c:v>
                </c:pt>
                <c:pt idx="5">
                  <c:v>-14784.943718524899</c:v>
                </c:pt>
                <c:pt idx="6">
                  <c:v>-17392.122867676004</c:v>
                </c:pt>
                <c:pt idx="7">
                  <c:v>-18901.173443462456</c:v>
                </c:pt>
                <c:pt idx="8">
                  <c:v>-19980.776526347305</c:v>
                </c:pt>
                <c:pt idx="9">
                  <c:v>-20537.173747283548</c:v>
                </c:pt>
              </c:numCache>
            </c:numRef>
          </c:yVal>
          <c:smooth val="0"/>
        </c:ser>
        <c:ser>
          <c:idx val="13"/>
          <c:order val="13"/>
          <c:tx>
            <c:v>14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Equity!$E$49:$N$49</c:f>
              <c:numCache>
                <c:formatCode>0</c:formatCode>
                <c:ptCount val="10"/>
                <c:pt idx="0">
                  <c:v>3956.768414883607</c:v>
                </c:pt>
                <c:pt idx="1">
                  <c:v>1487.311855678834</c:v>
                </c:pt>
                <c:pt idx="2">
                  <c:v>-1048.0552991898048</c:v>
                </c:pt>
                <c:pt idx="3">
                  <c:v>-6334.5122747856576</c:v>
                </c:pt>
                <c:pt idx="4">
                  <c:v>-12263.891481834316</c:v>
                </c:pt>
                <c:pt idx="5">
                  <c:v>-16708.764966400755</c:v>
                </c:pt>
                <c:pt idx="6">
                  <c:v>-19578.850385843583</c:v>
                </c:pt>
                <c:pt idx="7">
                  <c:v>-21255.733142346449</c:v>
                </c:pt>
                <c:pt idx="8">
                  <c:v>-22446.983148797688</c:v>
                </c:pt>
                <c:pt idx="9">
                  <c:v>-23059.847663464472</c:v>
                </c:pt>
              </c:numCache>
            </c:numRef>
          </c:yVal>
          <c:smooth val="0"/>
        </c:ser>
        <c:ser>
          <c:idx val="14"/>
          <c:order val="14"/>
          <c:tx>
            <c:v>15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Equity!$E$50:$N$50</c:f>
              <c:numCache>
                <c:formatCode>0</c:formatCode>
                <c:ptCount val="10"/>
                <c:pt idx="0">
                  <c:v>4012.8594899610489</c:v>
                </c:pt>
                <c:pt idx="1">
                  <c:v>1645.7340600198843</c:v>
                </c:pt>
                <c:pt idx="2">
                  <c:v>-786.00122639447466</c:v>
                </c:pt>
                <c:pt idx="3">
                  <c:v>-5868.9859531844886</c:v>
                </c:pt>
                <c:pt idx="4">
                  <c:v>-11572.08332482552</c:v>
                </c:pt>
                <c:pt idx="5">
                  <c:v>-15843.255598865881</c:v>
                </c:pt>
                <c:pt idx="6">
                  <c:v>-18595.061921447508</c:v>
                </c:pt>
                <c:pt idx="7">
                  <c:v>-20196.438533736487</c:v>
                </c:pt>
                <c:pt idx="8">
                  <c:v>-21337.459622969011</c:v>
                </c:pt>
                <c:pt idx="9">
                  <c:v>-21924.920024994313</c:v>
                </c:pt>
              </c:numCache>
            </c:numRef>
          </c:yVal>
          <c:smooth val="0"/>
        </c:ser>
        <c:ser>
          <c:idx val="15"/>
          <c:order val="15"/>
          <c:tx>
            <c:v>16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Equity!$E$51:$N$51</c:f>
              <c:numCache>
                <c:formatCode>0</c:formatCode>
                <c:ptCount val="10"/>
                <c:pt idx="0">
                  <c:v>4032.3446856528235</c:v>
                </c:pt>
                <c:pt idx="1">
                  <c:v>1700.7675506286071</c:v>
                </c:pt>
                <c:pt idx="2">
                  <c:v>-694.96758364126265</c:v>
                </c:pt>
                <c:pt idx="3">
                  <c:v>-5707.2691120730133</c:v>
                </c:pt>
                <c:pt idx="4">
                  <c:v>-11331.759578099844</c:v>
                </c:pt>
                <c:pt idx="5">
                  <c:v>-15542.590664628187</c:v>
                </c:pt>
                <c:pt idx="6">
                  <c:v>-18253.308608258176</c:v>
                </c:pt>
                <c:pt idx="7">
                  <c:v>-19828.455521902444</c:v>
                </c:pt>
                <c:pt idx="8">
                  <c:v>-20952.027840897608</c:v>
                </c:pt>
                <c:pt idx="9">
                  <c:v>-21530.6632363508</c:v>
                </c:pt>
              </c:numCache>
            </c:numRef>
          </c:yVal>
          <c:smooth val="0"/>
        </c:ser>
        <c:ser>
          <c:idx val="16"/>
          <c:order val="16"/>
          <c:tx>
            <c:v>17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Equity!$E$52:$N$52</c:f>
              <c:numCache>
                <c:formatCode>0</c:formatCode>
                <c:ptCount val="10"/>
                <c:pt idx="0">
                  <c:v>3897.8286574371436</c:v>
                </c:pt>
                <c:pt idx="1">
                  <c:v>3434.1996167939283</c:v>
                </c:pt>
                <c:pt idx="2">
                  <c:v>2958.1177105007055</c:v>
                </c:pt>
                <c:pt idx="3">
                  <c:v>1990.1643224020841</c:v>
                </c:pt>
                <c:pt idx="4">
                  <c:v>1023.1131980000002</c:v>
                </c:pt>
                <c:pt idx="5">
                  <c:v>1005.6196960000001</c:v>
                </c:pt>
                <c:pt idx="6">
                  <c:v>986.32608000000005</c:v>
                </c:pt>
                <c:pt idx="7">
                  <c:v>971.81707800000015</c:v>
                </c:pt>
                <c:pt idx="8">
                  <c:v>960.63971599999991</c:v>
                </c:pt>
                <c:pt idx="9">
                  <c:v>948.68524400000001</c:v>
                </c:pt>
              </c:numCache>
            </c:numRef>
          </c:yVal>
          <c:smooth val="0"/>
        </c:ser>
        <c:ser>
          <c:idx val="17"/>
          <c:order val="17"/>
          <c:tx>
            <c:v>18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Equity!$E$53:$N$53</c:f>
              <c:numCache>
                <c:formatCode>0</c:formatCode>
                <c:ptCount val="10"/>
                <c:pt idx="0">
                  <c:v>3826.024475970145</c:v>
                </c:pt>
                <c:pt idx="1">
                  <c:v>3034.9839002215422</c:v>
                </c:pt>
                <c:pt idx="2">
                  <c:v>2148.2048869851455</c:v>
                </c:pt>
                <c:pt idx="3">
                  <c:v>1089.8213562630433</c:v>
                </c:pt>
                <c:pt idx="4">
                  <c:v>1023.1131980000002</c:v>
                </c:pt>
                <c:pt idx="5">
                  <c:v>1005.6196960000001</c:v>
                </c:pt>
                <c:pt idx="6">
                  <c:v>986.32608000000005</c:v>
                </c:pt>
                <c:pt idx="7">
                  <c:v>971.81707800000015</c:v>
                </c:pt>
                <c:pt idx="8">
                  <c:v>960.63971599999991</c:v>
                </c:pt>
                <c:pt idx="9">
                  <c:v>948.68524400000001</c:v>
                </c:pt>
              </c:numCache>
            </c:numRef>
          </c:yVal>
          <c:smooth val="0"/>
        </c:ser>
        <c:ser>
          <c:idx val="18"/>
          <c:order val="18"/>
          <c:tx>
            <c:v>19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Equity!$E$54:$N$54</c:f>
              <c:numCache>
                <c:formatCode>0</c:formatCode>
                <c:ptCount val="10"/>
                <c:pt idx="0">
                  <c:v>3897.8286574371436</c:v>
                </c:pt>
                <c:pt idx="1">
                  <c:v>3419.9888881976199</c:v>
                </c:pt>
                <c:pt idx="2">
                  <c:v>2942.1491189580956</c:v>
                </c:pt>
                <c:pt idx="3">
                  <c:v>1986.4695804790476</c:v>
                </c:pt>
                <c:pt idx="4">
                  <c:v>1023.1131980000002</c:v>
                </c:pt>
                <c:pt idx="5">
                  <c:v>1005.6196960000001</c:v>
                </c:pt>
                <c:pt idx="6">
                  <c:v>986.32608000000005</c:v>
                </c:pt>
                <c:pt idx="7">
                  <c:v>971.81707800000015</c:v>
                </c:pt>
                <c:pt idx="8">
                  <c:v>960.63971599999991</c:v>
                </c:pt>
                <c:pt idx="9">
                  <c:v>948.68524400000001</c:v>
                </c:pt>
              </c:numCache>
            </c:numRef>
          </c:yVal>
          <c:smooth val="0"/>
        </c:ser>
        <c:ser>
          <c:idx val="19"/>
          <c:order val="19"/>
          <c:tx>
            <c:v>20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Equity!$E$55:$N$55</c:f>
              <c:numCache>
                <c:formatCode>0</c:formatCode>
                <c:ptCount val="10"/>
                <c:pt idx="0">
                  <c:v>3826.024475970145</c:v>
                </c:pt>
                <c:pt idx="1">
                  <c:v>3022.4251274905387</c:v>
                </c:pt>
                <c:pt idx="2">
                  <c:v>2136.6083888916678</c:v>
                </c:pt>
                <c:pt idx="3">
                  <c:v>1087.7981018974212</c:v>
                </c:pt>
                <c:pt idx="4">
                  <c:v>1023.1131980000002</c:v>
                </c:pt>
                <c:pt idx="5">
                  <c:v>1005.6196960000001</c:v>
                </c:pt>
                <c:pt idx="6">
                  <c:v>986.32608000000005</c:v>
                </c:pt>
                <c:pt idx="7">
                  <c:v>971.81707800000015</c:v>
                </c:pt>
                <c:pt idx="8">
                  <c:v>960.63971599999991</c:v>
                </c:pt>
                <c:pt idx="9">
                  <c:v>948.68524400000001</c:v>
                </c:pt>
              </c:numCache>
            </c:numRef>
          </c:yVal>
          <c:smooth val="0"/>
        </c:ser>
        <c:ser>
          <c:idx val="20"/>
          <c:order val="20"/>
          <c:tx>
            <c:v>21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Equity!$E$56:$N$56</c:f>
              <c:numCache>
                <c:formatCode>0</c:formatCode>
                <c:ptCount val="10"/>
                <c:pt idx="0">
                  <c:v>4025.5327873194033</c:v>
                </c:pt>
                <c:pt idx="1">
                  <c:v>3625.5242444976316</c:v>
                </c:pt>
                <c:pt idx="2">
                  <c:v>3191.4442360140638</c:v>
                </c:pt>
                <c:pt idx="3">
                  <c:v>2275.159744993703</c:v>
                </c:pt>
                <c:pt idx="4">
                  <c:v>1296.3893689845711</c:v>
                </c:pt>
                <c:pt idx="5">
                  <c:v>1073.937353016604</c:v>
                </c:pt>
                <c:pt idx="6">
                  <c:v>997.72698852579401</c:v>
                </c:pt>
                <c:pt idx="7">
                  <c:v>974.50263860936855</c:v>
                </c:pt>
                <c:pt idx="8">
                  <c:v>960.63971599999991</c:v>
                </c:pt>
                <c:pt idx="9">
                  <c:v>948.68524400000001</c:v>
                </c:pt>
              </c:numCache>
            </c:numRef>
          </c:yVal>
          <c:smooth val="0"/>
        </c:ser>
        <c:ser>
          <c:idx val="21"/>
          <c:order val="21"/>
          <c:tx>
            <c:v>22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Equity!$E$57:$N$57</c:f>
              <c:numCache>
                <c:formatCode>0</c:formatCode>
                <c:ptCount val="10"/>
                <c:pt idx="0">
                  <c:v>3996.6938899147945</c:v>
                </c:pt>
                <c:pt idx="1">
                  <c:v>3356.6434056408089</c:v>
                </c:pt>
                <c:pt idx="2">
                  <c:v>2575.9990551260216</c:v>
                </c:pt>
                <c:pt idx="3">
                  <c:v>1363.4538915802152</c:v>
                </c:pt>
                <c:pt idx="4">
                  <c:v>1058.9841151587107</c:v>
                </c:pt>
                <c:pt idx="5">
                  <c:v>1006.9092406344466</c:v>
                </c:pt>
                <c:pt idx="6">
                  <c:v>986.32611998363154</c:v>
                </c:pt>
                <c:pt idx="7">
                  <c:v>971.81707800000015</c:v>
                </c:pt>
                <c:pt idx="8">
                  <c:v>960.63971599999991</c:v>
                </c:pt>
                <c:pt idx="9">
                  <c:v>948.68524400000001</c:v>
                </c:pt>
              </c:numCache>
            </c:numRef>
          </c:yVal>
          <c:smooth val="0"/>
        </c:ser>
        <c:ser>
          <c:idx val="22"/>
          <c:order val="22"/>
          <c:tx>
            <c:v>23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Equity!$E$58:$N$58</c:f>
              <c:numCache>
                <c:formatCode>0</c:formatCode>
                <c:ptCount val="10"/>
                <c:pt idx="0">
                  <c:v>4025.5327873194033</c:v>
                </c:pt>
                <c:pt idx="1">
                  <c:v>3610.5218140023449</c:v>
                </c:pt>
                <c:pt idx="2">
                  <c:v>3174.2160948704513</c:v>
                </c:pt>
                <c:pt idx="3">
                  <c:v>2270.9359088024853</c:v>
                </c:pt>
                <c:pt idx="4">
                  <c:v>1296.3893689845711</c:v>
                </c:pt>
                <c:pt idx="5">
                  <c:v>1073.937353016604</c:v>
                </c:pt>
                <c:pt idx="6">
                  <c:v>997.72698852579401</c:v>
                </c:pt>
                <c:pt idx="7">
                  <c:v>974.50263860936855</c:v>
                </c:pt>
                <c:pt idx="8">
                  <c:v>960.63971599999991</c:v>
                </c:pt>
                <c:pt idx="9">
                  <c:v>948.68524400000001</c:v>
                </c:pt>
              </c:numCache>
            </c:numRef>
          </c:yVal>
          <c:smooth val="0"/>
        </c:ser>
        <c:ser>
          <c:idx val="23"/>
          <c:order val="23"/>
          <c:tx>
            <c:v>24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Equity!$E$59:$N$59</c:f>
              <c:numCache>
                <c:formatCode>0</c:formatCode>
                <c:ptCount val="10"/>
                <c:pt idx="0">
                  <c:v>3996.6938899147945</c:v>
                </c:pt>
                <c:pt idx="1">
                  <c:v>3342.7536048852307</c:v>
                </c:pt>
                <c:pt idx="2">
                  <c:v>2562.0932269098439</c:v>
                </c:pt>
                <c:pt idx="3">
                  <c:v>1360.9226381572478</c:v>
                </c:pt>
                <c:pt idx="4">
                  <c:v>1058.9841151587107</c:v>
                </c:pt>
                <c:pt idx="5">
                  <c:v>1006.9092406344466</c:v>
                </c:pt>
                <c:pt idx="6">
                  <c:v>986.32611998363154</c:v>
                </c:pt>
                <c:pt idx="7">
                  <c:v>971.81707800000015</c:v>
                </c:pt>
                <c:pt idx="8">
                  <c:v>960.63971599999991</c:v>
                </c:pt>
                <c:pt idx="9">
                  <c:v>948.68524400000001</c:v>
                </c:pt>
              </c:numCache>
            </c:numRef>
          </c:yVal>
          <c:smooth val="0"/>
        </c:ser>
        <c:ser>
          <c:idx val="24"/>
          <c:order val="24"/>
          <c:tx>
            <c:v>25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Equity!$E$60:$N$60</c:f>
              <c:numCache>
                <c:formatCode>0</c:formatCode>
                <c:ptCount val="10"/>
                <c:pt idx="0">
                  <c:v>4568.4279657325087</c:v>
                </c:pt>
                <c:pt idx="1">
                  <c:v>2051.5248573421268</c:v>
                </c:pt>
                <c:pt idx="2">
                  <c:v>-263.04884054594453</c:v>
                </c:pt>
                <c:pt idx="3">
                  <c:v>-3417.4704175974348</c:v>
                </c:pt>
                <c:pt idx="4">
                  <c:v>-6437.8860405361029</c:v>
                </c:pt>
                <c:pt idx="5">
                  <c:v>-7757.5517597023654</c:v>
                </c:pt>
                <c:pt idx="6">
                  <c:v>-8668.7480023110838</c:v>
                </c:pt>
                <c:pt idx="7">
                  <c:v>-9389.054819955998</c:v>
                </c:pt>
                <c:pt idx="8">
                  <c:v>-9530.7932625133544</c:v>
                </c:pt>
                <c:pt idx="9">
                  <c:v>-9268.1176436720052</c:v>
                </c:pt>
              </c:numCache>
            </c:numRef>
          </c:yVal>
          <c:smooth val="0"/>
        </c:ser>
        <c:ser>
          <c:idx val="25"/>
          <c:order val="25"/>
          <c:tx>
            <c:v>26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Equity!$E$61:$N$61</c:f>
              <c:numCache>
                <c:formatCode>0</c:formatCode>
                <c:ptCount val="10"/>
                <c:pt idx="0">
                  <c:v>4568.614302817623</c:v>
                </c:pt>
                <c:pt idx="1">
                  <c:v>2061.6913745993938</c:v>
                </c:pt>
                <c:pt idx="2">
                  <c:v>-263.25500474734417</c:v>
                </c:pt>
                <c:pt idx="3">
                  <c:v>-3417.5331981229729</c:v>
                </c:pt>
                <c:pt idx="4">
                  <c:v>-6437.7341398555636</c:v>
                </c:pt>
                <c:pt idx="5">
                  <c:v>-7732.2239646159851</c:v>
                </c:pt>
                <c:pt idx="6">
                  <c:v>-8636.1719150859735</c:v>
                </c:pt>
                <c:pt idx="7">
                  <c:v>-9349.7851208695338</c:v>
                </c:pt>
                <c:pt idx="8">
                  <c:v>-9514.6529051367834</c:v>
                </c:pt>
                <c:pt idx="9">
                  <c:v>-9249.3222150561778</c:v>
                </c:pt>
              </c:numCache>
            </c:numRef>
          </c:yVal>
          <c:smooth val="0"/>
        </c:ser>
        <c:ser>
          <c:idx val="26"/>
          <c:order val="26"/>
          <c:tx>
            <c:v>27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Equity!$E$62:$N$62</c:f>
              <c:numCache>
                <c:formatCode>0</c:formatCode>
                <c:ptCount val="10"/>
                <c:pt idx="0">
                  <c:v>4568.4004721455849</c:v>
                </c:pt>
                <c:pt idx="1">
                  <c:v>2048.6490931324324</c:v>
                </c:pt>
                <c:pt idx="2">
                  <c:v>-289.3501142657077</c:v>
                </c:pt>
                <c:pt idx="3">
                  <c:v>-3465.1179813141944</c:v>
                </c:pt>
                <c:pt idx="4">
                  <c:v>-6510.7492963744189</c:v>
                </c:pt>
                <c:pt idx="5">
                  <c:v>-7830.5697259926374</c:v>
                </c:pt>
                <c:pt idx="6">
                  <c:v>-8704.0157347255445</c:v>
                </c:pt>
                <c:pt idx="7">
                  <c:v>-9414.0222233843924</c:v>
                </c:pt>
                <c:pt idx="8">
                  <c:v>-9591.7071903309916</c:v>
                </c:pt>
                <c:pt idx="9">
                  <c:v>-9328.5885099557563</c:v>
                </c:pt>
              </c:numCache>
            </c:numRef>
          </c:yVal>
          <c:smooth val="0"/>
        </c:ser>
        <c:ser>
          <c:idx val="27"/>
          <c:order val="27"/>
          <c:tx>
            <c:v>28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Equity!$E$63:$N$63</c:f>
              <c:numCache>
                <c:formatCode>0</c:formatCode>
                <c:ptCount val="10"/>
                <c:pt idx="0">
                  <c:v>4568.3776763683427</c:v>
                </c:pt>
                <c:pt idx="1">
                  <c:v>2047.6298057458407</c:v>
                </c:pt>
                <c:pt idx="2">
                  <c:v>-289.6911805660078</c:v>
                </c:pt>
                <c:pt idx="3">
                  <c:v>-3466.1479183141191</c:v>
                </c:pt>
                <c:pt idx="4">
                  <c:v>-6512.2172874283542</c:v>
                </c:pt>
                <c:pt idx="5">
                  <c:v>-7832.0918390731085</c:v>
                </c:pt>
                <c:pt idx="6">
                  <c:v>-8736.7650183530022</c:v>
                </c:pt>
                <c:pt idx="7">
                  <c:v>-9447.0471390787352</c:v>
                </c:pt>
                <c:pt idx="8">
                  <c:v>-9619.0601248886087</c:v>
                </c:pt>
                <c:pt idx="9">
                  <c:v>-9362.8882225909729</c:v>
                </c:pt>
              </c:numCache>
            </c:numRef>
          </c:yVal>
          <c:smooth val="0"/>
        </c:ser>
        <c:ser>
          <c:idx val="28"/>
          <c:order val="28"/>
          <c:tx>
            <c:v>29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Equity!$E$64:$N$64</c:f>
              <c:numCache>
                <c:formatCode>0</c:formatCode>
                <c:ptCount val="10"/>
                <c:pt idx="0">
                  <c:v>4549.8742383283925</c:v>
                </c:pt>
                <c:pt idx="1">
                  <c:v>2391.6232187269993</c:v>
                </c:pt>
                <c:pt idx="2">
                  <c:v>557.2613120116564</c:v>
                </c:pt>
                <c:pt idx="3">
                  <c:v>-1503.522605000222</c:v>
                </c:pt>
                <c:pt idx="4">
                  <c:v>-3140.0052147965403</c:v>
                </c:pt>
                <c:pt idx="5">
                  <c:v>-3045.6182162642108</c:v>
                </c:pt>
                <c:pt idx="6">
                  <c:v>-2553.6184178717563</c:v>
                </c:pt>
                <c:pt idx="7">
                  <c:v>-1974.7278967306991</c:v>
                </c:pt>
                <c:pt idx="8">
                  <c:v>-1395.6284121260205</c:v>
                </c:pt>
                <c:pt idx="9">
                  <c:v>-934.56578085607896</c:v>
                </c:pt>
              </c:numCache>
            </c:numRef>
          </c:yVal>
          <c:smooth val="0"/>
        </c:ser>
        <c:ser>
          <c:idx val="29"/>
          <c:order val="29"/>
          <c:tx>
            <c:v>30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Equity!$E$65:$N$65</c:f>
              <c:numCache>
                <c:formatCode>0</c:formatCode>
                <c:ptCount val="10"/>
                <c:pt idx="0">
                  <c:v>4545.0890407720835</c:v>
                </c:pt>
                <c:pt idx="1">
                  <c:v>2213.0559700117042</c:v>
                </c:pt>
                <c:pt idx="2">
                  <c:v>210.03443151697238</c:v>
                </c:pt>
                <c:pt idx="3">
                  <c:v>-2084.0975049082831</c:v>
                </c:pt>
                <c:pt idx="4">
                  <c:v>-3942.1594937221007</c:v>
                </c:pt>
                <c:pt idx="5">
                  <c:v>-3883.6605725563727</c:v>
                </c:pt>
                <c:pt idx="6">
                  <c:v>-3370.3252125461454</c:v>
                </c:pt>
                <c:pt idx="7">
                  <c:v>-2748.7962495479205</c:v>
                </c:pt>
                <c:pt idx="8">
                  <c:v>-2099.764557837841</c:v>
                </c:pt>
                <c:pt idx="9">
                  <c:v>-1551.1693238929599</c:v>
                </c:pt>
              </c:numCache>
            </c:numRef>
          </c:yVal>
          <c:smooth val="0"/>
        </c:ser>
        <c:ser>
          <c:idx val="30"/>
          <c:order val="30"/>
          <c:tx>
            <c:v>31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Equity!$E$66:$N$66</c:f>
              <c:numCache>
                <c:formatCode>0</c:formatCode>
                <c:ptCount val="10"/>
                <c:pt idx="0">
                  <c:v>4549.1441996838257</c:v>
                </c:pt>
                <c:pt idx="1">
                  <c:v>2364.5133694733213</c:v>
                </c:pt>
                <c:pt idx="2">
                  <c:v>492.44793792585142</c:v>
                </c:pt>
                <c:pt idx="3">
                  <c:v>-1684.6629394065635</c:v>
                </c:pt>
                <c:pt idx="4">
                  <c:v>-3488.1549334876731</c:v>
                </c:pt>
                <c:pt idx="5">
                  <c:v>-3478.537463065195</c:v>
                </c:pt>
                <c:pt idx="6">
                  <c:v>-3009.4632634863965</c:v>
                </c:pt>
                <c:pt idx="7">
                  <c:v>-2406.6154582064819</c:v>
                </c:pt>
                <c:pt idx="8">
                  <c:v>-1762.9052106503611</c:v>
                </c:pt>
                <c:pt idx="9">
                  <c:v>-1210.4292439099563</c:v>
                </c:pt>
              </c:numCache>
            </c:numRef>
          </c:yVal>
          <c:smooth val="0"/>
        </c:ser>
        <c:ser>
          <c:idx val="31"/>
          <c:order val="31"/>
          <c:tx>
            <c:v>32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Equity!$E$67:$N$67</c:f>
              <c:numCache>
                <c:formatCode>0</c:formatCode>
                <c:ptCount val="10"/>
                <c:pt idx="0">
                  <c:v>4550.6029921823829</c:v>
                </c:pt>
                <c:pt idx="1">
                  <c:v>2418.4831563720572</c:v>
                </c:pt>
                <c:pt idx="2">
                  <c:v>620.41752211696792</c:v>
                </c:pt>
                <c:pt idx="3">
                  <c:v>-1332.8443681569352</c:v>
                </c:pt>
                <c:pt idx="4">
                  <c:v>-2825.9163636792778</c:v>
                </c:pt>
                <c:pt idx="5">
                  <c:v>-2677.2795291261787</c:v>
                </c:pt>
                <c:pt idx="6">
                  <c:v>-2191.4374805609964</c:v>
                </c:pt>
                <c:pt idx="7">
                  <c:v>-1659.4461710247197</c:v>
                </c:pt>
                <c:pt idx="8">
                  <c:v>-1156.1482654962531</c:v>
                </c:pt>
                <c:pt idx="9">
                  <c:v>-784.24122417233093</c:v>
                </c:pt>
              </c:numCache>
            </c:numRef>
          </c:yVal>
          <c:smooth val="0"/>
        </c:ser>
        <c:ser>
          <c:idx val="32"/>
          <c:order val="32"/>
          <c:tx>
            <c:v>33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Equity!$E$68:$N$68</c:f>
              <c:numCache>
                <c:formatCode>0</c:formatCode>
                <c:ptCount val="10"/>
                <c:pt idx="0">
                  <c:v>4012.8914927430433</c:v>
                </c:pt>
                <c:pt idx="1">
                  <c:v>3417.9483937317359</c:v>
                </c:pt>
                <c:pt idx="2">
                  <c:v>2789.6645173297511</c:v>
                </c:pt>
                <c:pt idx="3">
                  <c:v>1359.1410811381338</c:v>
                </c:pt>
                <c:pt idx="4">
                  <c:v>-281.86553722805775</c:v>
                </c:pt>
                <c:pt idx="5">
                  <c:v>-1459.6383444088656</c:v>
                </c:pt>
                <c:pt idx="6">
                  <c:v>-2136.4609970359656</c:v>
                </c:pt>
                <c:pt idx="7">
                  <c:v>-2442.2561623446582</c:v>
                </c:pt>
                <c:pt idx="8">
                  <c:v>-2644.5378922778655</c:v>
                </c:pt>
                <c:pt idx="9">
                  <c:v>-2636.9514977711765</c:v>
                </c:pt>
              </c:numCache>
            </c:numRef>
          </c:yVal>
          <c:smooth val="0"/>
        </c:ser>
        <c:ser>
          <c:idx val="33"/>
          <c:order val="33"/>
          <c:tx>
            <c:v>34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Equity!$E$69:$N$69</c:f>
              <c:numCache>
                <c:formatCode>0</c:formatCode>
                <c:ptCount val="10"/>
                <c:pt idx="0">
                  <c:v>4018.8782879204668</c:v>
                </c:pt>
                <c:pt idx="1">
                  <c:v>3437.9465225054682</c:v>
                </c:pt>
                <c:pt idx="2">
                  <c:v>2823.8191491490716</c:v>
                </c:pt>
                <c:pt idx="3">
                  <c:v>1420.68406183716</c:v>
                </c:pt>
                <c:pt idx="4">
                  <c:v>-189.9040808663502</c:v>
                </c:pt>
                <c:pt idx="5">
                  <c:v>-1344.2525823404758</c:v>
                </c:pt>
                <c:pt idx="6">
                  <c:v>-2005.2562642404032</c:v>
                </c:pt>
                <c:pt idx="7">
                  <c:v>-2301.1226386090898</c:v>
                </c:pt>
                <c:pt idx="8">
                  <c:v>-2496.9374143671785</c:v>
                </c:pt>
                <c:pt idx="9">
                  <c:v>-2486.2612757237266</c:v>
                </c:pt>
              </c:numCache>
            </c:numRef>
          </c:yVal>
          <c:smooth val="0"/>
        </c:ser>
        <c:ser>
          <c:idx val="34"/>
          <c:order val="34"/>
          <c:tx>
            <c:v>35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Equity!$E$70:$N$70</c:f>
              <c:numCache>
                <c:formatCode>0</c:formatCode>
                <c:ptCount val="10"/>
                <c:pt idx="0">
                  <c:v>4850.4682652800593</c:v>
                </c:pt>
                <c:pt idx="1">
                  <c:v>3612.645744155273</c:v>
                </c:pt>
                <c:pt idx="2">
                  <c:v>2328.8192177246287</c:v>
                </c:pt>
                <c:pt idx="3">
                  <c:v>-447.83769738461706</c:v>
                </c:pt>
                <c:pt idx="4">
                  <c:v>-3580.8801475826244</c:v>
                </c:pt>
                <c:pt idx="5">
                  <c:v>-5888.7626524634506</c:v>
                </c:pt>
                <c:pt idx="6">
                  <c:v>-7286.7289962120958</c:v>
                </c:pt>
                <c:pt idx="7">
                  <c:v>-8001.9549749683783</c:v>
                </c:pt>
                <c:pt idx="8">
                  <c:v>-8535.6706163454164</c:v>
                </c:pt>
                <c:pt idx="9">
                  <c:v>-8792.6059348759209</c:v>
                </c:pt>
              </c:numCache>
            </c:numRef>
          </c:yVal>
          <c:smooth val="0"/>
        </c:ser>
        <c:ser>
          <c:idx val="35"/>
          <c:order val="35"/>
          <c:tx>
            <c:v>36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Equity!$E$71:$N$71</c:f>
              <c:numCache>
                <c:formatCode>0</c:formatCode>
                <c:ptCount val="10"/>
                <c:pt idx="0">
                  <c:v>5033.2046105007612</c:v>
                </c:pt>
                <c:pt idx="1">
                  <c:v>4223.0532919441148</c:v>
                </c:pt>
                <c:pt idx="2">
                  <c:v>3371.3290090330406</c:v>
                </c:pt>
                <c:pt idx="3">
                  <c:v>1430.6530532827021</c:v>
                </c:pt>
                <c:pt idx="4">
                  <c:v>-773.91917118495076</c:v>
                </c:pt>
                <c:pt idx="5">
                  <c:v>-2366.8161308254903</c:v>
                </c:pt>
                <c:pt idx="6">
                  <c:v>-3281.9363423499667</c:v>
                </c:pt>
                <c:pt idx="7">
                  <c:v>-3694.1035200168994</c:v>
                </c:pt>
                <c:pt idx="8">
                  <c:v>-4030.4268111215765</c:v>
                </c:pt>
                <c:pt idx="9">
                  <c:v>-4193.0531488891647</c:v>
                </c:pt>
              </c:numCache>
            </c:numRef>
          </c:yVal>
          <c:smooth val="0"/>
        </c:ser>
        <c:ser>
          <c:idx val="36"/>
          <c:order val="36"/>
          <c:tx>
            <c:v>37</c:v>
          </c:tx>
          <c:spPr>
            <a:ln w="47625">
              <a:noFill/>
            </a:ln>
          </c:spPr>
          <c:xVal>
            <c:numRef>
              <c:f>Equity!$E$35:$N$35</c:f>
              <c:numCache>
                <c:formatCode>General</c:formatCode>
                <c:ptCount val="10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2040</c:v>
                </c:pt>
                <c:pt idx="4">
                  <c:v>2050</c:v>
                </c:pt>
                <c:pt idx="5">
                  <c:v>2060</c:v>
                </c:pt>
                <c:pt idx="6">
                  <c:v>2070</c:v>
                </c:pt>
                <c:pt idx="7">
                  <c:v>2080</c:v>
                </c:pt>
                <c:pt idx="8">
                  <c:v>2090</c:v>
                </c:pt>
                <c:pt idx="9">
                  <c:v>2100</c:v>
                </c:pt>
              </c:numCache>
            </c:numRef>
          </c:xVal>
          <c:yVal>
            <c:numRef>
              <c:f>Equity!$E$72:$N$72</c:f>
              <c:numCache>
                <c:formatCode>0</c:formatCode>
                <c:ptCount val="10"/>
                <c:pt idx="0">
                  <c:v>4898.1627450467013</c:v>
                </c:pt>
                <c:pt idx="1">
                  <c:v>3771.9630950755791</c:v>
                </c:pt>
                <c:pt idx="2">
                  <c:v>2600.9159486077669</c:v>
                </c:pt>
                <c:pt idx="3">
                  <c:v>42.45140734339703</c:v>
                </c:pt>
                <c:pt idx="4">
                  <c:v>-2848.2588218531278</c:v>
                </c:pt>
                <c:pt idx="5">
                  <c:v>-4969.5289504181283</c:v>
                </c:pt>
                <c:pt idx="6">
                  <c:v>-6241.471677704737</c:v>
                </c:pt>
                <c:pt idx="7">
                  <c:v>-6877.5988223500426</c:v>
                </c:pt>
                <c:pt idx="8">
                  <c:v>-7359.7947430892182</c:v>
                </c:pt>
                <c:pt idx="9">
                  <c:v>-7592.1152660825919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775416"/>
        <c:axId val="110771496"/>
      </c:scatterChart>
      <c:valAx>
        <c:axId val="110775416"/>
        <c:scaling>
          <c:orientation val="minMax"/>
          <c:max val="2100"/>
          <c:min val="2020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 b="0"/>
            </a:pPr>
            <a:endParaRPr lang="fi-FI"/>
          </a:p>
        </c:txPr>
        <c:crossAx val="110771496"/>
        <c:crosses val="autoZero"/>
        <c:crossBetween val="midCat"/>
      </c:valAx>
      <c:valAx>
        <c:axId val="11077149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GHG emissions (MtCO2e)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i-FI"/>
          </a:p>
        </c:txPr>
        <c:crossAx val="110775416"/>
        <c:crosses val="autoZero"/>
        <c:crossBetween val="midCat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11921241050119299"/>
          <c:y val="0.90258886935249605"/>
          <c:w val="0.74486873508353202"/>
          <c:h val="8.3759237859772601E-2"/>
        </c:manualLayout>
      </c:layout>
      <c:overlay val="0"/>
    </c:legend>
    <c:plotVisOnly val="0"/>
    <c:dispBlanksAs val="span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Equity!$D$77</c:f>
              <c:strCache>
                <c:ptCount val="1"/>
                <c:pt idx="0">
                  <c:v>Paris compatible level  (Min-Max)</c:v>
                </c:pt>
              </c:strCache>
            </c:strRef>
          </c:tx>
          <c:spPr>
            <a:ln w="28575" cmpd="sng">
              <a:solidFill>
                <a:schemeClr val="accent5">
                  <a:lumMod val="75000"/>
                </a:schemeClr>
              </a:solidFill>
              <a:prstDash val="sysDash"/>
            </a:ln>
          </c:spPr>
          <c:marker>
            <c:symbol val="none"/>
          </c:marker>
          <c:val>
            <c:numRef>
              <c:f>Equity!$E$77:$N$77</c:f>
              <c:numCache>
                <c:formatCode>0</c:formatCode>
                <c:ptCount val="10"/>
                <c:pt idx="0">
                  <c:v>4721.3875659226005</c:v>
                </c:pt>
                <c:pt idx="1">
                  <c:v>3203.2042212033589</c:v>
                </c:pt>
                <c:pt idx="2">
                  <c:v>1512.1035926373238</c:v>
                </c:pt>
                <c:pt idx="3">
                  <c:v>-1569.1806663667858</c:v>
                </c:pt>
                <c:pt idx="4">
                  <c:v>-4871.9425006419306</c:v>
                </c:pt>
                <c:pt idx="5">
                  <c:v>-6876.5073130771598</c:v>
                </c:pt>
                <c:pt idx="6">
                  <c:v>-7982.2723857658821</c:v>
                </c:pt>
                <c:pt idx="7">
                  <c:v>-8572.1907547173669</c:v>
                </c:pt>
                <c:pt idx="8">
                  <c:v>-9006.1159006940361</c:v>
                </c:pt>
                <c:pt idx="9">
                  <c:v>-9269.888827336732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Equity!$D$78</c:f>
              <c:strCache>
                <c:ptCount val="1"/>
                <c:pt idx="0">
                  <c:v>Paris compatible level (20-80)</c:v>
                </c:pt>
              </c:strCache>
            </c:strRef>
          </c:tx>
          <c:spPr>
            <a:ln w="28575" cmpd="sng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val>
            <c:numRef>
              <c:f>Equity!$E$78:$N$78</c:f>
              <c:numCache>
                <c:formatCode>0</c:formatCode>
                <c:ptCount val="10"/>
                <c:pt idx="0">
                  <c:v>4698.8723790855074</c:v>
                </c:pt>
                <c:pt idx="1">
                  <c:v>3061.5720293397676</c:v>
                </c:pt>
                <c:pt idx="2">
                  <c:v>1419.3525016467386</c:v>
                </c:pt>
                <c:pt idx="3">
                  <c:v>-1241.0148311749153</c:v>
                </c:pt>
                <c:pt idx="4">
                  <c:v>-3595.7402030821881</c:v>
                </c:pt>
                <c:pt idx="5">
                  <c:v>-5589.8831649624244</c:v>
                </c:pt>
                <c:pt idx="6">
                  <c:v>-6703.2258698067353</c:v>
                </c:pt>
                <c:pt idx="7">
                  <c:v>-7295.625724966385</c:v>
                </c:pt>
                <c:pt idx="8">
                  <c:v>-7674.000584357017</c:v>
                </c:pt>
                <c:pt idx="9">
                  <c:v>-7875.4040561021266</c:v>
                </c:pt>
              </c:numCache>
            </c:numRef>
          </c:val>
          <c:smooth val="0"/>
        </c:ser>
        <c:ser>
          <c:idx val="2"/>
          <c:order val="2"/>
          <c:tx>
            <c:v>MIn</c:v>
          </c:tx>
          <c:spPr>
            <a:ln w="12700" cmpd="sng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Equity!$E$73:$N$73</c:f>
              <c:numCache>
                <c:formatCode>0</c:formatCode>
                <c:ptCount val="10"/>
                <c:pt idx="0">
                  <c:v>3826.024475970145</c:v>
                </c:pt>
                <c:pt idx="1">
                  <c:v>1487.311855678834</c:v>
                </c:pt>
                <c:pt idx="2">
                  <c:v>-1048.0552991898048</c:v>
                </c:pt>
                <c:pt idx="3">
                  <c:v>-6334.5122747856576</c:v>
                </c:pt>
                <c:pt idx="4">
                  <c:v>-12263.891481834316</c:v>
                </c:pt>
                <c:pt idx="5">
                  <c:v>-16708.764966400755</c:v>
                </c:pt>
                <c:pt idx="6">
                  <c:v>-19578.850385843583</c:v>
                </c:pt>
                <c:pt idx="7">
                  <c:v>-21255.733142346449</c:v>
                </c:pt>
                <c:pt idx="8">
                  <c:v>-22446.983148797688</c:v>
                </c:pt>
                <c:pt idx="9">
                  <c:v>-23059.847663464472</c:v>
                </c:pt>
              </c:numCache>
            </c:numRef>
          </c:val>
          <c:smooth val="0"/>
        </c:ser>
        <c:ser>
          <c:idx val="3"/>
          <c:order val="3"/>
          <c:tx>
            <c:v>Max</c:v>
          </c:tx>
          <c:spPr>
            <a:ln w="12700" cmpd="sng">
              <a:solidFill>
                <a:srgbClr val="BFBFBF"/>
              </a:solidFill>
            </a:ln>
          </c:spPr>
          <c:marker>
            <c:symbol val="none"/>
          </c:marker>
          <c:val>
            <c:numRef>
              <c:f>Equity!$E$74:$N$74</c:f>
              <c:numCache>
                <c:formatCode>0</c:formatCode>
                <c:ptCount val="10"/>
                <c:pt idx="0">
                  <c:v>5033.2046105007612</c:v>
                </c:pt>
                <c:pt idx="1">
                  <c:v>4223.0532919441148</c:v>
                </c:pt>
                <c:pt idx="2">
                  <c:v>3371.3290090330406</c:v>
                </c:pt>
                <c:pt idx="3">
                  <c:v>2275.159744993703</c:v>
                </c:pt>
                <c:pt idx="4">
                  <c:v>1296.3893689845711</c:v>
                </c:pt>
                <c:pt idx="5">
                  <c:v>1073.937353016604</c:v>
                </c:pt>
                <c:pt idx="6">
                  <c:v>997.72698852579401</c:v>
                </c:pt>
                <c:pt idx="7">
                  <c:v>974.50263860936855</c:v>
                </c:pt>
                <c:pt idx="8">
                  <c:v>960.63971599999991</c:v>
                </c:pt>
                <c:pt idx="9">
                  <c:v>948.68524400000001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69536"/>
        <c:axId val="110771888"/>
      </c:lineChart>
      <c:valAx>
        <c:axId val="110771888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10769536"/>
        <c:crosses val="max"/>
        <c:crossBetween val="between"/>
      </c:valAx>
      <c:catAx>
        <c:axId val="110769536"/>
        <c:scaling>
          <c:orientation val="minMax"/>
        </c:scaling>
        <c:delete val="1"/>
        <c:axPos val="b"/>
        <c:majorTickMark val="out"/>
        <c:minorTickMark val="none"/>
        <c:tickLblPos val="nextTo"/>
        <c:crossAx val="11077188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r"/>
      <c:layout>
        <c:manualLayout>
          <c:xMode val="edge"/>
          <c:yMode val="edge"/>
          <c:x val="0.71186985794161395"/>
          <c:y val="0.65742707355881003"/>
          <c:w val="0.207834883452338"/>
          <c:h val="0.26042593121455698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447041</xdr:colOff>
      <xdr:row>0</xdr:row>
      <xdr:rowOff>112202</xdr:rowOff>
    </xdr:from>
    <xdr:to>
      <xdr:col>12</xdr:col>
      <xdr:colOff>467361</xdr:colOff>
      <xdr:row>4</xdr:row>
      <xdr:rowOff>146756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53681" y="112202"/>
          <a:ext cx="2489200" cy="969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467360</xdr:colOff>
      <xdr:row>16</xdr:row>
      <xdr:rowOff>43180</xdr:rowOff>
    </xdr:from>
    <xdr:to>
      <xdr:col>11</xdr:col>
      <xdr:colOff>747889</xdr:colOff>
      <xdr:row>49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381000</xdr:colOff>
      <xdr:row>68</xdr:row>
      <xdr:rowOff>146050</xdr:rowOff>
    </xdr:from>
    <xdr:to>
      <xdr:col>11</xdr:col>
      <xdr:colOff>762000</xdr:colOff>
      <xdr:row>96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572604</xdr:colOff>
      <xdr:row>0</xdr:row>
      <xdr:rowOff>139700</xdr:rowOff>
    </xdr:from>
    <xdr:to>
      <xdr:col>13</xdr:col>
      <xdr:colOff>800101</xdr:colOff>
      <xdr:row>1</xdr:row>
      <xdr:rowOff>114300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80104" y="139700"/>
          <a:ext cx="2703996" cy="1054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749300</xdr:colOff>
      <xdr:row>3</xdr:row>
      <xdr:rowOff>165100</xdr:rowOff>
    </xdr:from>
    <xdr:to>
      <xdr:col>14</xdr:col>
      <xdr:colOff>4127500</xdr:colOff>
      <xdr:row>27</xdr:row>
      <xdr:rowOff>25400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685800</xdr:colOff>
      <xdr:row>4</xdr:row>
      <xdr:rowOff>190500</xdr:rowOff>
    </xdr:from>
    <xdr:to>
      <xdr:col>10</xdr:col>
      <xdr:colOff>812800</xdr:colOff>
      <xdr:row>32</xdr:row>
      <xdr:rowOff>98777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2413000</xdr:colOff>
      <xdr:row>0</xdr:row>
      <xdr:rowOff>304800</xdr:rowOff>
    </xdr:from>
    <xdr:to>
      <xdr:col>14</xdr:col>
      <xdr:colOff>4660900</xdr:colOff>
      <xdr:row>0</xdr:row>
      <xdr:rowOff>1181100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998700" y="304800"/>
          <a:ext cx="2247900" cy="876300"/>
        </a:xfrm>
        <a:prstGeom prst="rect">
          <a:avLst/>
        </a:prstGeom>
      </xdr:spPr>
    </xdr:pic>
    <xdr:clientData/>
  </xdr:twoCellAnchor>
  <xdr:twoCellAnchor>
    <xdr:from>
      <xdr:col>12</xdr:col>
      <xdr:colOff>323850</xdr:colOff>
      <xdr:row>4</xdr:row>
      <xdr:rowOff>114300</xdr:rowOff>
    </xdr:from>
    <xdr:to>
      <xdr:col>14</xdr:col>
      <xdr:colOff>6032500</xdr:colOff>
      <xdr:row>25</xdr:row>
      <xdr:rowOff>215900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215900</xdr:rowOff>
    </xdr:from>
    <xdr:to>
      <xdr:col>13</xdr:col>
      <xdr:colOff>711200</xdr:colOff>
      <xdr:row>0</xdr:row>
      <xdr:rowOff>1092200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215900"/>
          <a:ext cx="2247900" cy="876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127000</xdr:colOff>
      <xdr:row>0</xdr:row>
      <xdr:rowOff>279400</xdr:rowOff>
    </xdr:from>
    <xdr:to>
      <xdr:col>13</xdr:col>
      <xdr:colOff>723900</xdr:colOff>
      <xdr:row>0</xdr:row>
      <xdr:rowOff>1155700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2200" y="279400"/>
          <a:ext cx="2247900" cy="876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0</xdr:row>
      <xdr:rowOff>215900</xdr:rowOff>
    </xdr:from>
    <xdr:to>
      <xdr:col>13</xdr:col>
      <xdr:colOff>711200</xdr:colOff>
      <xdr:row>0</xdr:row>
      <xdr:rowOff>1092200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69500" y="215900"/>
          <a:ext cx="2247900" cy="876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635000</xdr:colOff>
      <xdr:row>0</xdr:row>
      <xdr:rowOff>177800</xdr:rowOff>
    </xdr:from>
    <xdr:to>
      <xdr:col>14</xdr:col>
      <xdr:colOff>2882900</xdr:colOff>
      <xdr:row>0</xdr:row>
      <xdr:rowOff>1054100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04900" y="177800"/>
          <a:ext cx="2247900" cy="876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139700</xdr:colOff>
      <xdr:row>0</xdr:row>
      <xdr:rowOff>241300</xdr:rowOff>
    </xdr:from>
    <xdr:to>
      <xdr:col>14</xdr:col>
      <xdr:colOff>2387600</xdr:colOff>
      <xdr:row>0</xdr:row>
      <xdr:rowOff>1117600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23900" y="241300"/>
          <a:ext cx="22479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25" zoomScaleNormal="125" zoomScalePageLayoutView="125" workbookViewId="0">
      <selection activeCell="B8" sqref="B8"/>
    </sheetView>
  </sheetViews>
  <sheetFormatPr defaultColWidth="0" defaultRowHeight="18.5" zeroHeight="1" x14ac:dyDescent="0.45"/>
  <cols>
    <col min="1" max="13" width="10.83203125" style="27" customWidth="1"/>
    <col min="14" max="16384" width="10.83203125" style="27" hidden="1"/>
  </cols>
  <sheetData>
    <row r="1" spans="1:2" x14ac:dyDescent="0.45"/>
    <row r="2" spans="1:2" x14ac:dyDescent="0.45">
      <c r="A2" s="15" t="s">
        <v>104</v>
      </c>
    </row>
    <row r="3" spans="1:2" x14ac:dyDescent="0.45"/>
    <row r="4" spans="1:2" x14ac:dyDescent="0.45">
      <c r="A4" s="28" t="s">
        <v>105</v>
      </c>
      <c r="B4" s="27" t="s">
        <v>106</v>
      </c>
    </row>
    <row r="5" spans="1:2" x14ac:dyDescent="0.45">
      <c r="A5" s="28" t="s">
        <v>107</v>
      </c>
      <c r="B5" s="27" t="s">
        <v>108</v>
      </c>
    </row>
    <row r="6" spans="1:2" x14ac:dyDescent="0.45">
      <c r="A6" s="28" t="s">
        <v>109</v>
      </c>
      <c r="B6" s="27" t="s">
        <v>114</v>
      </c>
    </row>
    <row r="7" spans="1:2" x14ac:dyDescent="0.45">
      <c r="A7" s="28" t="s">
        <v>110</v>
      </c>
      <c r="B7" s="27" t="s">
        <v>115</v>
      </c>
    </row>
    <row r="8" spans="1:2" x14ac:dyDescent="0.45">
      <c r="A8" s="28"/>
    </row>
    <row r="9" spans="1:2" x14ac:dyDescent="0.45">
      <c r="A9" s="28"/>
    </row>
    <row r="10" spans="1:2" hidden="1" x14ac:dyDescent="0.45">
      <c r="A10" s="28"/>
    </row>
    <row r="11" spans="1:2" hidden="1" x14ac:dyDescent="0.45">
      <c r="A11" s="28"/>
    </row>
    <row r="12" spans="1:2" hidden="1" x14ac:dyDescent="0.45">
      <c r="A12" s="28"/>
    </row>
    <row r="13" spans="1:2" hidden="1" x14ac:dyDescent="0.45">
      <c r="A13" s="28"/>
    </row>
    <row r="14" spans="1:2" hidden="1" x14ac:dyDescent="0.45">
      <c r="A14" s="28"/>
    </row>
    <row r="15" spans="1:2" hidden="1" x14ac:dyDescent="0.45">
      <c r="A15" s="28"/>
    </row>
    <row r="16" spans="1:2" hidden="1" x14ac:dyDescent="0.45">
      <c r="A16" s="28"/>
    </row>
    <row r="17" spans="1:1" hidden="1" x14ac:dyDescent="0.45">
      <c r="A17" s="28"/>
    </row>
    <row r="18" spans="1:1" hidden="1" x14ac:dyDescent="0.45">
      <c r="A18" s="28"/>
    </row>
    <row r="19" spans="1:1" hidden="1" x14ac:dyDescent="0.45">
      <c r="A19" s="28"/>
    </row>
    <row r="20" spans="1:1" hidden="1" x14ac:dyDescent="0.45">
      <c r="A20" s="28"/>
    </row>
  </sheetData>
  <pageMargins left="0.75" right="0.75" top="1" bottom="1" header="0.5" footer="0.5"/>
  <pageSetup paperSize="9" orientation="portrait" horizontalDpi="4294967292" verticalDpi="429496729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800000"/>
  </sheetPr>
  <dimension ref="A1:O175"/>
  <sheetViews>
    <sheetView workbookViewId="0">
      <selection activeCell="E46" sqref="E46"/>
    </sheetView>
  </sheetViews>
  <sheetFormatPr defaultColWidth="10.6640625" defaultRowHeight="15.5" x14ac:dyDescent="0.35"/>
  <cols>
    <col min="2" max="2" width="17.1640625" customWidth="1"/>
    <col min="3" max="3" width="14.1640625" customWidth="1"/>
    <col min="4" max="4" width="21.83203125" bestFit="1" customWidth="1"/>
    <col min="5" max="5" width="96.1640625" bestFit="1" customWidth="1"/>
    <col min="6" max="9" width="11.1640625" bestFit="1" customWidth="1"/>
    <col min="10" max="10" width="11.5" bestFit="1" customWidth="1"/>
    <col min="11" max="15" width="11.6640625" bestFit="1" customWidth="1"/>
  </cols>
  <sheetData>
    <row r="1" spans="1:15" ht="23.5" x14ac:dyDescent="0.55000000000000004">
      <c r="A1" s="23" t="s">
        <v>68</v>
      </c>
    </row>
    <row r="2" spans="1:15" x14ac:dyDescent="0.35">
      <c r="A2" s="3"/>
    </row>
    <row r="3" spans="1:15" x14ac:dyDescent="0.35">
      <c r="A3" s="2" t="s">
        <v>29</v>
      </c>
      <c r="B3" s="2" t="s">
        <v>14</v>
      </c>
      <c r="C3" s="2" t="s">
        <v>15</v>
      </c>
      <c r="D3" s="2" t="s">
        <v>94</v>
      </c>
      <c r="E3" s="2" t="s">
        <v>75</v>
      </c>
      <c r="F3" s="2">
        <v>2020</v>
      </c>
      <c r="G3" s="2">
        <v>2025</v>
      </c>
      <c r="H3" s="2">
        <v>2030</v>
      </c>
      <c r="I3" s="2">
        <v>2040</v>
      </c>
      <c r="J3" s="2">
        <v>2050</v>
      </c>
      <c r="K3" s="2">
        <v>2060</v>
      </c>
      <c r="L3" s="2">
        <v>2070</v>
      </c>
      <c r="M3" s="2">
        <v>2080</v>
      </c>
      <c r="N3" s="2">
        <v>2090</v>
      </c>
      <c r="O3" s="2">
        <v>2100</v>
      </c>
    </row>
    <row r="4" spans="1:15" x14ac:dyDescent="0.35">
      <c r="A4" t="str">
        <f>B4&amp;D4&amp;E4</f>
        <v>FINLANDCancun Agr. Compatible-2CHistorical responsibility - excluding LULUCF (resp 1950 - 2010)</v>
      </c>
      <c r="B4" t="s">
        <v>3</v>
      </c>
      <c r="C4" t="s">
        <v>0</v>
      </c>
      <c r="D4" t="str">
        <f>IFERROR(VLOOKUP(C4,Admin!$B$2:$C$4,2,0),"")</f>
        <v>Cancun Agr. Compatible-2C</v>
      </c>
      <c r="E4" s="13" t="s">
        <v>31</v>
      </c>
      <c r="F4" s="12">
        <v>68.079245158708559</v>
      </c>
      <c r="G4" s="12">
        <v>61.149299963382738</v>
      </c>
      <c r="H4" s="12">
        <v>53.399263559236871</v>
      </c>
      <c r="I4" s="12">
        <v>20.816121091347348</v>
      </c>
      <c r="J4" s="12">
        <v>-22.339001010955311</v>
      </c>
      <c r="K4" s="12">
        <v>-58.431755659683695</v>
      </c>
      <c r="L4" s="12">
        <v>-79.403311811768774</v>
      </c>
      <c r="M4" s="12">
        <v>-91.394481865680774</v>
      </c>
      <c r="N4" s="12">
        <v>-103.61491613134757</v>
      </c>
      <c r="O4" s="12">
        <v>-117.87312157067625</v>
      </c>
    </row>
    <row r="5" spans="1:15" x14ac:dyDescent="0.35">
      <c r="A5" t="str">
        <f t="shared" ref="A5:A68" si="0">B5&amp;D5&amp;E5</f>
        <v>FINLANDCancun Agr. Compatible-2CHistorical responsibility - including LULUCF (resp 1950 - 2010)</v>
      </c>
      <c r="B5" t="s">
        <v>3</v>
      </c>
      <c r="C5" t="s">
        <v>0</v>
      </c>
      <c r="D5" t="str">
        <f>IFERROR(VLOOKUP(C5,Admin!$B$2:$C$4,2,0),"")</f>
        <v>Cancun Agr. Compatible-2C</v>
      </c>
      <c r="E5" s="13" t="s">
        <v>32</v>
      </c>
      <c r="F5" s="12">
        <v>69.6316730545403</v>
      </c>
      <c r="G5" s="12">
        <v>64.933016656228688</v>
      </c>
      <c r="H5" s="12">
        <v>59.451924395147344</v>
      </c>
      <c r="I5" s="12">
        <v>33.089252421927391</v>
      </c>
      <c r="J5" s="12">
        <v>-1.8859637651996164</v>
      </c>
      <c r="K5" s="12">
        <v>-30.903728395042183</v>
      </c>
      <c r="L5" s="12">
        <v>-47.155010352534035</v>
      </c>
      <c r="M5" s="12">
        <v>-55.957494879124219</v>
      </c>
      <c r="N5" s="12">
        <v>-66.092133792188861</v>
      </c>
      <c r="O5" s="12">
        <v>-79.062190565733644</v>
      </c>
    </row>
    <row r="6" spans="1:15" x14ac:dyDescent="0.35">
      <c r="A6" t="str">
        <f t="shared" si="0"/>
        <v>FINLANDCancun Agr. Compatible-2CResponsibility - 1/2 incl. LULUCF, 1/2 excl. LULUCF (resp 1950 - 2010)</v>
      </c>
      <c r="B6" t="s">
        <v>3</v>
      </c>
      <c r="C6" t="s">
        <v>0</v>
      </c>
      <c r="D6" t="str">
        <f>IFERROR(VLOOKUP(C6,Admin!$B$2:$C$4,2,0),"")</f>
        <v>Cancun Agr. Compatible-2C</v>
      </c>
      <c r="E6" s="13" t="s">
        <v>33</v>
      </c>
      <c r="F6" s="12">
        <v>68.717869339151676</v>
      </c>
      <c r="G6" s="12">
        <v>62.705812171444464</v>
      </c>
      <c r="H6" s="12">
        <v>55.889154121118672</v>
      </c>
      <c r="I6" s="12">
        <v>25.864934281645706</v>
      </c>
      <c r="J6" s="12">
        <v>-13.925209823799916</v>
      </c>
      <c r="K6" s="12">
        <v>-47.107517092275955</v>
      </c>
      <c r="L6" s="12">
        <v>-66.137288220346207</v>
      </c>
      <c r="M6" s="12">
        <v>-76.816724771501441</v>
      </c>
      <c r="N6" s="12">
        <v>-88.17912282743238</v>
      </c>
      <c r="O6" s="12">
        <v>-101.90742095951421</v>
      </c>
    </row>
    <row r="7" spans="1:15" x14ac:dyDescent="0.35">
      <c r="A7" t="str">
        <f t="shared" si="0"/>
        <v>FINLANDCancun Agr. Compatible-2CCapability - GDP (PPP) per capita</v>
      </c>
      <c r="B7" t="s">
        <v>3</v>
      </c>
      <c r="C7" t="s">
        <v>0</v>
      </c>
      <c r="D7" t="str">
        <f>IFERROR(VLOOKUP(C7,Admin!$B$2:$C$4,2,0),"")</f>
        <v>Cancun Agr. Compatible-2C</v>
      </c>
      <c r="E7" s="13" t="s">
        <v>34</v>
      </c>
      <c r="F7" s="12">
        <v>64.398211536385787</v>
      </c>
      <c r="G7" s="12">
        <v>52.177554221692404</v>
      </c>
      <c r="H7" s="12">
        <v>39.047519364659941</v>
      </c>
      <c r="I7" s="12">
        <v>-8.2852685450729631</v>
      </c>
      <c r="J7" s="12">
        <v>-70.836144087548064</v>
      </c>
      <c r="K7" s="12">
        <v>-123.70473496483334</v>
      </c>
      <c r="L7" s="12">
        <v>-155.86875169014894</v>
      </c>
      <c r="M7" s="12">
        <v>-175.42076155414227</v>
      </c>
      <c r="N7" s="12">
        <v>-192.58692170043</v>
      </c>
      <c r="O7" s="12">
        <v>-209.89951605020812</v>
      </c>
    </row>
    <row r="8" spans="1:15" x14ac:dyDescent="0.35">
      <c r="A8" t="str">
        <f t="shared" si="0"/>
        <v>FINLANDCancun Agr. Compatible-2CCapability - HDI</v>
      </c>
      <c r="B8" t="s">
        <v>3</v>
      </c>
      <c r="C8" t="s">
        <v>0</v>
      </c>
      <c r="D8" t="str">
        <f>IFERROR(VLOOKUP(C8,Admin!$B$2:$C$4,2,0),"")</f>
        <v>Cancun Agr. Compatible-2C</v>
      </c>
      <c r="E8" s="13" t="s">
        <v>35</v>
      </c>
      <c r="F8" s="12">
        <v>71.075022836055723</v>
      </c>
      <c r="G8" s="12">
        <v>68.450878372446709</v>
      </c>
      <c r="H8" s="12">
        <v>65.07930761761753</v>
      </c>
      <c r="I8" s="12">
        <v>44.500037729293787</v>
      </c>
      <c r="J8" s="12">
        <v>17.129983396823999</v>
      </c>
      <c r="K8" s="12">
        <v>-5.3099006593695082</v>
      </c>
      <c r="L8" s="12">
        <v>-17.172568662067178</v>
      </c>
      <c r="M8" s="12">
        <v>-23.010414011830754</v>
      </c>
      <c r="N8" s="12">
        <v>-31.205811640615867</v>
      </c>
      <c r="O8" s="12">
        <v>-42.97822883276001</v>
      </c>
    </row>
    <row r="9" spans="1:15" x14ac:dyDescent="0.35">
      <c r="A9" t="str">
        <f t="shared" si="0"/>
        <v>FINLANDCancun Agr. Compatible-2CCapability - 1/2 GDP per capita, 1/2 HDI</v>
      </c>
      <c r="B9" t="s">
        <v>3</v>
      </c>
      <c r="C9" t="s">
        <v>0</v>
      </c>
      <c r="D9" t="str">
        <f>IFERROR(VLOOKUP(C9,Admin!$B$2:$C$4,2,0),"")</f>
        <v>Cancun Agr. Compatible-2C</v>
      </c>
      <c r="E9" s="13" t="s">
        <v>36</v>
      </c>
      <c r="F9" s="12">
        <v>69.688906856430123</v>
      </c>
      <c r="G9" s="12">
        <v>65.072512018420412</v>
      </c>
      <c r="H9" s="12">
        <v>59.675069568020731</v>
      </c>
      <c r="I9" s="12">
        <v>33.541729454212323</v>
      </c>
      <c r="J9" s="12">
        <v>-1.131915809148355</v>
      </c>
      <c r="K9" s="12">
        <v>-29.888844764625187</v>
      </c>
      <c r="L9" s="12">
        <v>-45.966103027461472</v>
      </c>
      <c r="M9" s="12">
        <v>-54.651029375504557</v>
      </c>
      <c r="N9" s="12">
        <v>-64.708770676567951</v>
      </c>
      <c r="O9" s="12">
        <v>-77.631336905952807</v>
      </c>
    </row>
    <row r="10" spans="1:15" x14ac:dyDescent="0.35">
      <c r="A10" t="str">
        <f t="shared" si="0"/>
        <v>FINLANDCancun Agr. Compatible-2C1/2 Responsibility - excl. LULUCF (resp 1950 - 2010), 1/2 Capability - GDP per capita</v>
      </c>
      <c r="B10" t="s">
        <v>3</v>
      </c>
      <c r="C10" t="s">
        <v>0</v>
      </c>
      <c r="D10" t="str">
        <f>IFERROR(VLOOKUP(C10,Admin!$B$2:$C$4,2,0),"")</f>
        <v>Cancun Agr. Compatible-2C</v>
      </c>
      <c r="E10" s="13" t="s">
        <v>37</v>
      </c>
      <c r="F10" s="12">
        <v>66.075136579845903</v>
      </c>
      <c r="G10" s="12">
        <v>56.264706543953373</v>
      </c>
      <c r="H10" s="12">
        <v>45.585574086918385</v>
      </c>
      <c r="I10" s="12">
        <v>4.9721080745978687</v>
      </c>
      <c r="J10" s="12">
        <v>-48.742872983414664</v>
      </c>
      <c r="K10" s="12">
        <v>-93.969094139854747</v>
      </c>
      <c r="L10" s="12">
        <v>-121.0342936961636</v>
      </c>
      <c r="M10" s="12">
        <v>-137.14190100153135</v>
      </c>
      <c r="N10" s="12">
        <v>-152.05499517824802</v>
      </c>
      <c r="O10" s="12">
        <v>-167.97613762024173</v>
      </c>
    </row>
    <row r="11" spans="1:15" x14ac:dyDescent="0.35">
      <c r="A11" t="str">
        <f t="shared" si="0"/>
        <v>FINLANDCancun Agr. Compatible-2C1/2 Responsibility - excl. LULUCF (resp 1950 - 2010), 1/2 Capability - HDI</v>
      </c>
      <c r="B11" t="s">
        <v>3</v>
      </c>
      <c r="C11" t="s">
        <v>0</v>
      </c>
      <c r="D11" t="str">
        <f>IFERROR(VLOOKUP(C11,Admin!$B$2:$C$4,2,0),"")</f>
        <v>Cancun Agr. Compatible-2C</v>
      </c>
      <c r="E11" s="13" t="s">
        <v>38</v>
      </c>
      <c r="F11" s="12">
        <v>70.584655680656695</v>
      </c>
      <c r="G11" s="12">
        <v>67.255711500936329</v>
      </c>
      <c r="H11" s="12">
        <v>63.16744679324713</v>
      </c>
      <c r="I11" s="12">
        <v>40.62330985383219</v>
      </c>
      <c r="J11" s="12">
        <v>10.669459387689319</v>
      </c>
      <c r="K11" s="12">
        <v>-14.005209768251923</v>
      </c>
      <c r="L11" s="12">
        <v>-27.358876119871915</v>
      </c>
      <c r="M11" s="12">
        <v>-34.203935173855278</v>
      </c>
      <c r="N11" s="12">
        <v>-43.05817533989844</v>
      </c>
      <c r="O11" s="12">
        <v>-55.237481508121654</v>
      </c>
    </row>
    <row r="12" spans="1:15" x14ac:dyDescent="0.35">
      <c r="A12" t="str">
        <f t="shared" si="0"/>
        <v>FINLANDCancun Agr. Compatible-2C1/2 Responsibility - incl. LULUCF (resp 1950 - 2010), 1/2 Capability - GDP per capita</v>
      </c>
      <c r="B12" t="s">
        <v>3</v>
      </c>
      <c r="C12" t="s">
        <v>0</v>
      </c>
      <c r="D12" t="str">
        <f>IFERROR(VLOOKUP(C12,Admin!$B$2:$C$4,2,0),"")</f>
        <v>Cancun Agr. Compatible-2C</v>
      </c>
      <c r="E12" s="13" t="s">
        <v>39</v>
      </c>
      <c r="F12" s="12">
        <v>66.342276775293854</v>
      </c>
      <c r="G12" s="12">
        <v>56.91580462043116</v>
      </c>
      <c r="H12" s="12">
        <v>46.627109737641106</v>
      </c>
      <c r="I12" s="12">
        <v>7.0840558895092984</v>
      </c>
      <c r="J12" s="12">
        <v>-45.223335372678889</v>
      </c>
      <c r="K12" s="12">
        <v>-89.232099524183639</v>
      </c>
      <c r="L12" s="12">
        <v>-115.48503915248089</v>
      </c>
      <c r="M12" s="12">
        <v>-131.04394073227002</v>
      </c>
      <c r="N12" s="12">
        <v>-145.59811339021306</v>
      </c>
      <c r="O12" s="12">
        <v>-161.29759253482112</v>
      </c>
    </row>
    <row r="13" spans="1:15" x14ac:dyDescent="0.35">
      <c r="A13" t="str">
        <f t="shared" si="0"/>
        <v>FINLANDCancun Agr. Compatible-2C1/2 Responsibility - incl. LULUCF (resp 1950 - 2010), 1/2 Capability - HDI</v>
      </c>
      <c r="B13" t="s">
        <v>3</v>
      </c>
      <c r="C13" t="s">
        <v>0</v>
      </c>
      <c r="D13" t="str">
        <f>IFERROR(VLOOKUP(C13,Admin!$B$2:$C$4,2,0),"")</f>
        <v>Cancun Agr. Compatible-2C</v>
      </c>
      <c r="E13" s="13" t="s">
        <v>40</v>
      </c>
      <c r="F13" s="12">
        <v>70.933702883216796</v>
      </c>
      <c r="G13" s="12">
        <v>68.106440691299312</v>
      </c>
      <c r="H13" s="12">
        <v>64.528324382790657</v>
      </c>
      <c r="I13" s="12">
        <v>43.382795282491351</v>
      </c>
      <c r="J13" s="12">
        <v>15.268111250140995</v>
      </c>
      <c r="K13" s="12">
        <v>-7.8158202742082361</v>
      </c>
      <c r="L13" s="12">
        <v>-20.108182260348084</v>
      </c>
      <c r="M13" s="12">
        <v>-26.236298668464297</v>
      </c>
      <c r="N13" s="12">
        <v>-34.621569528497581</v>
      </c>
      <c r="O13" s="12">
        <v>-46.511248919541188</v>
      </c>
    </row>
    <row r="14" spans="1:15" x14ac:dyDescent="0.35">
      <c r="A14" t="str">
        <f t="shared" si="0"/>
        <v>FINLANDCancun Agr. Compatible-2C1/2 Responsibility - 1/2 incl. LULUCF, 1/2 excl. LULUCF (resp 1950 - 2010) 1/2 Capability - 1/2 GDP per capita, 1/2 HDI</v>
      </c>
      <c r="B14" t="s">
        <v>3</v>
      </c>
      <c r="C14" t="s">
        <v>0</v>
      </c>
      <c r="D14" t="str">
        <f>IFERROR(VLOOKUP(C14,Admin!$B$2:$C$4,2,0),"")</f>
        <v>Cancun Agr. Compatible-2C</v>
      </c>
      <c r="E14" s="13" t="s">
        <v>41</v>
      </c>
      <c r="F14" s="12">
        <v>69.430568900354373</v>
      </c>
      <c r="G14" s="12">
        <v>64.442867550278535</v>
      </c>
      <c r="H14" s="12">
        <v>58.667852399759767</v>
      </c>
      <c r="I14" s="12">
        <v>31.499370082092938</v>
      </c>
      <c r="J14" s="12">
        <v>-4.5354850517502348</v>
      </c>
      <c r="K14" s="12">
        <v>-34.469755940880106</v>
      </c>
      <c r="L14" s="12">
        <v>-51.332510258523513</v>
      </c>
      <c r="M14" s="12">
        <v>-60.548062540246669</v>
      </c>
      <c r="N14" s="12">
        <v>-70.952898936438402</v>
      </c>
      <c r="O14" s="12">
        <v>-84.089824682509231</v>
      </c>
    </row>
    <row r="15" spans="1:15" x14ac:dyDescent="0.35">
      <c r="A15" t="str">
        <f t="shared" si="0"/>
        <v>FINLANDCancun Agr. Compatible-2CSouth_African_Proposal Default</v>
      </c>
      <c r="B15" t="s">
        <v>3</v>
      </c>
      <c r="C15" t="s">
        <v>0</v>
      </c>
      <c r="D15" t="str">
        <f>IFERROR(VLOOKUP(C15,Admin!$B$2:$C$4,2,0),"")</f>
        <v>Cancun Agr. Compatible-2C</v>
      </c>
      <c r="E15" s="13" t="s">
        <v>42</v>
      </c>
      <c r="F15" s="12">
        <v>59.439797403402189</v>
      </c>
      <c r="G15" s="12">
        <v>45.812363797877389</v>
      </c>
      <c r="H15" s="12">
        <v>31.174857034204194</v>
      </c>
      <c r="I15" s="12">
        <v>-20.923555397740785</v>
      </c>
      <c r="J15" s="12">
        <v>-89.468535707644264</v>
      </c>
      <c r="K15" s="12">
        <v>-147.13938871130821</v>
      </c>
      <c r="L15" s="12">
        <v>-182.84023306019316</v>
      </c>
      <c r="M15" s="12">
        <v>-205.13709479133186</v>
      </c>
      <c r="N15" s="12">
        <v>-224.44092279270933</v>
      </c>
      <c r="O15" s="12">
        <v>-243.37633739179554</v>
      </c>
    </row>
    <row r="16" spans="1:15" x14ac:dyDescent="0.35">
      <c r="A16" t="str">
        <f t="shared" si="0"/>
        <v>FINLANDCancun Agr. Compatible-2CSouth_African_Proposal responsibility 0,6</v>
      </c>
      <c r="B16" t="s">
        <v>3</v>
      </c>
      <c r="C16" t="s">
        <v>0</v>
      </c>
      <c r="D16" t="str">
        <f>IFERROR(VLOOKUP(C16,Admin!$B$2:$C$4,2,0),"")</f>
        <v>Cancun Agr. Compatible-2C</v>
      </c>
      <c r="E16" s="13" t="s">
        <v>43</v>
      </c>
      <c r="F16" s="12">
        <v>60.391008302516845</v>
      </c>
      <c r="G16" s="12">
        <v>47.836203571596712</v>
      </c>
      <c r="H16" s="12">
        <v>34.293390082407889</v>
      </c>
      <c r="I16" s="12">
        <v>-14.77125932389195</v>
      </c>
      <c r="J16" s="12">
        <v>-79.340888781683859</v>
      </c>
      <c r="K16" s="12">
        <v>-133.59304840605563</v>
      </c>
      <c r="L16" s="12">
        <v>-166.99587703194956</v>
      </c>
      <c r="M16" s="12">
        <v>-187.72204878882073</v>
      </c>
      <c r="N16" s="12">
        <v>-205.98083021974773</v>
      </c>
      <c r="O16" s="12">
        <v>-224.25525962532086</v>
      </c>
    </row>
    <row r="17" spans="1:15" x14ac:dyDescent="0.35">
      <c r="A17" t="str">
        <f t="shared" si="0"/>
        <v>FINLANDCancun Agr. Compatible-2CSouth_African_Proposal capacity 0,6</v>
      </c>
      <c r="B17" t="s">
        <v>3</v>
      </c>
      <c r="C17" t="s">
        <v>0</v>
      </c>
      <c r="D17" t="str">
        <f>IFERROR(VLOOKUP(C17,Admin!$B$2:$C$4,2,0),"")</f>
        <v>Cancun Agr. Compatible-2C</v>
      </c>
      <c r="E17" s="13" t="s">
        <v>44</v>
      </c>
      <c r="F17" s="12">
        <v>58.527440137655326</v>
      </c>
      <c r="G17" s="12">
        <v>43.871190789894726</v>
      </c>
      <c r="H17" s="12">
        <v>28.183705137554863</v>
      </c>
      <c r="I17" s="12">
        <v>-26.824551726973603</v>
      </c>
      <c r="J17" s="12">
        <v>-99.182503731369579</v>
      </c>
      <c r="K17" s="12">
        <v>-160.13240846463512</v>
      </c>
      <c r="L17" s="12">
        <v>-198.03740264361855</v>
      </c>
      <c r="M17" s="12">
        <v>-221.84079716532187</v>
      </c>
      <c r="N17" s="12">
        <v>-242.1469852452916</v>
      </c>
      <c r="O17" s="12">
        <v>-261.7163861080067</v>
      </c>
    </row>
    <row r="18" spans="1:15" x14ac:dyDescent="0.35">
      <c r="A18" t="str">
        <f t="shared" si="0"/>
        <v>FINLANDCancun Agr. Compatible-2CSouth_African_Proposal percentage_adjustment 75%</v>
      </c>
      <c r="B18" t="s">
        <v>3</v>
      </c>
      <c r="C18" t="s">
        <v>0</v>
      </c>
      <c r="D18" t="str">
        <f>IFERROR(VLOOKUP(C18,Admin!$B$2:$C$4,2,0),"")</f>
        <v>Cancun Agr. Compatible-2C</v>
      </c>
      <c r="E18" s="13" t="s">
        <v>45</v>
      </c>
      <c r="F18" s="12">
        <v>59.361150555344473</v>
      </c>
      <c r="G18" s="12">
        <v>45.645031170249801</v>
      </c>
      <c r="H18" s="12">
        <v>30.917014325470191</v>
      </c>
      <c r="I18" s="12">
        <v>-21.432231964605613</v>
      </c>
      <c r="J18" s="12">
        <v>-90.305897337656631</v>
      </c>
      <c r="K18" s="12">
        <v>-148.25941053687481</v>
      </c>
      <c r="L18" s="12">
        <v>-184.15025659155236</v>
      </c>
      <c r="M18" s="12">
        <v>-206.5769841766957</v>
      </c>
      <c r="N18" s="12">
        <v>-225.96721743154106</v>
      </c>
      <c r="O18" s="12">
        <v>-244.95728279433388</v>
      </c>
    </row>
    <row r="19" spans="1:15" x14ac:dyDescent="0.35">
      <c r="A19" t="str">
        <f t="shared" si="0"/>
        <v>FINLANDCancun Agr. Compatible-2CSouth_African_Proposal percentage_adjustment 50%</v>
      </c>
      <c r="B19" t="s">
        <v>3</v>
      </c>
      <c r="C19" t="s">
        <v>0</v>
      </c>
      <c r="D19" t="str">
        <f>IFERROR(VLOOKUP(C19,Admin!$B$2:$C$4,2,0),"")</f>
        <v>Cancun Agr. Compatible-2C</v>
      </c>
      <c r="E19" s="13" t="s">
        <v>46</v>
      </c>
      <c r="F19" s="12">
        <v>59.617398655705941</v>
      </c>
      <c r="G19" s="12">
        <v>46.190236337615154</v>
      </c>
      <c r="H19" s="12">
        <v>31.757120520910576</v>
      </c>
      <c r="I19" s="12">
        <v>-19.774855894532813</v>
      </c>
      <c r="J19" s="12">
        <v>-87.577595666256016</v>
      </c>
      <c r="K19" s="12">
        <v>-144.61014203784714</v>
      </c>
      <c r="L19" s="12">
        <v>-179.88192226373181</v>
      </c>
      <c r="M19" s="12">
        <v>-201.8855193711467</v>
      </c>
      <c r="N19" s="12">
        <v>-220.99422599639138</v>
      </c>
      <c r="O19" s="12">
        <v>-239.80622758766683</v>
      </c>
    </row>
    <row r="20" spans="1:15" x14ac:dyDescent="0.35">
      <c r="A20" t="str">
        <f t="shared" si="0"/>
        <v>FINLANDCancun Agr. Compatible-2CPer capita convergence classical</v>
      </c>
      <c r="B20" t="s">
        <v>3</v>
      </c>
      <c r="C20" t="s">
        <v>0</v>
      </c>
      <c r="D20" t="str">
        <f>IFERROR(VLOOKUP(C20,Admin!$B$2:$C$4,2,0),"")</f>
        <v>Cancun Agr. Compatible-2C</v>
      </c>
      <c r="E20" s="13" t="s">
        <v>47</v>
      </c>
      <c r="F20" s="12">
        <v>60.378977599957885</v>
      </c>
      <c r="G20" s="12">
        <v>52.77696902833069</v>
      </c>
      <c r="H20" s="12">
        <v>44.803083763094001</v>
      </c>
      <c r="I20" s="12">
        <v>28.169136411001805</v>
      </c>
      <c r="J20" s="12">
        <v>11.386728</v>
      </c>
      <c r="K20" s="12">
        <v>11.466144</v>
      </c>
      <c r="L20" s="12">
        <v>11.539236000000001</v>
      </c>
      <c r="M20" s="12">
        <v>11.57934</v>
      </c>
      <c r="N20" s="12">
        <v>11.576317999999999</v>
      </c>
      <c r="O20" s="12">
        <v>11.523325999999999</v>
      </c>
    </row>
    <row r="21" spans="1:15" x14ac:dyDescent="0.35">
      <c r="A21" t="str">
        <f t="shared" si="0"/>
        <v>FINLANDCancun Agr. Compatible-2CPer capita convergence classical non linear</v>
      </c>
      <c r="B21" t="s">
        <v>3</v>
      </c>
      <c r="C21" t="s">
        <v>0</v>
      </c>
      <c r="D21" t="str">
        <f>IFERROR(VLOOKUP(C21,Admin!$B$2:$C$4,2,0),"")</f>
        <v>Cancun Agr. Compatible-2C</v>
      </c>
      <c r="E21" s="13" t="s">
        <v>48</v>
      </c>
      <c r="F21" s="12">
        <v>59.14438938566331</v>
      </c>
      <c r="G21" s="12">
        <v>45.860883636352163</v>
      </c>
      <c r="H21" s="12">
        <v>30.683020549328294</v>
      </c>
      <c r="I21" s="12">
        <v>12.350434074551831</v>
      </c>
      <c r="J21" s="12">
        <v>11.386728</v>
      </c>
      <c r="K21" s="12">
        <v>11.466144</v>
      </c>
      <c r="L21" s="12">
        <v>11.539236000000001</v>
      </c>
      <c r="M21" s="12">
        <v>11.57934</v>
      </c>
      <c r="N21" s="12">
        <v>11.576317999999999</v>
      </c>
      <c r="O21" s="12">
        <v>11.523325999999999</v>
      </c>
    </row>
    <row r="22" spans="1:15" x14ac:dyDescent="0.35">
      <c r="A22" t="str">
        <f t="shared" si="0"/>
        <v>FINLANDCancun Agr. Compatible-2CPer_capita convergence classical cutoff year 2020</v>
      </c>
      <c r="B22" t="s">
        <v>3</v>
      </c>
      <c r="C22" t="s">
        <v>0</v>
      </c>
      <c r="D22" t="str">
        <f>IFERROR(VLOOKUP(C22,Admin!$B$2:$C$4,2,0),"")</f>
        <v>Cancun Agr. Compatible-2C</v>
      </c>
      <c r="E22" s="13" t="s">
        <v>49</v>
      </c>
      <c r="F22" s="12">
        <v>60.378977599957885</v>
      </c>
      <c r="G22" s="12">
        <v>52.163086333298217</v>
      </c>
      <c r="H22" s="12">
        <v>43.94719506663855</v>
      </c>
      <c r="I22" s="12">
        <v>27.515412533319228</v>
      </c>
      <c r="J22" s="12">
        <v>11.083629999999999</v>
      </c>
      <c r="K22" s="12">
        <v>11.083629999999999</v>
      </c>
      <c r="L22" s="12">
        <v>11.083629999999999</v>
      </c>
      <c r="M22" s="12">
        <v>11.083629999999999</v>
      </c>
      <c r="N22" s="12">
        <v>11.083629999999999</v>
      </c>
      <c r="O22" s="12">
        <v>11.083629999999999</v>
      </c>
    </row>
    <row r="23" spans="1:15" x14ac:dyDescent="0.35">
      <c r="A23" t="str">
        <f t="shared" si="0"/>
        <v>FINLANDCancun Agr. Compatible-2CPer capita convergence classical cutoff year 2020 non linear</v>
      </c>
      <c r="B23" t="s">
        <v>3</v>
      </c>
      <c r="C23" t="s">
        <v>0</v>
      </c>
      <c r="D23" t="str">
        <f>IFERROR(VLOOKUP(C23,Admin!$B$2:$C$4,2,0),"")</f>
        <v>Cancun Agr. Compatible-2C</v>
      </c>
      <c r="E23" s="13" t="s">
        <v>50</v>
      </c>
      <c r="F23" s="12">
        <v>59.14438938566331</v>
      </c>
      <c r="G23" s="12">
        <v>45.327446355629547</v>
      </c>
      <c r="H23" s="12">
        <v>30.096872269889715</v>
      </c>
      <c r="I23" s="12">
        <v>12.063816354488331</v>
      </c>
      <c r="J23" s="12">
        <v>11.083629999999999</v>
      </c>
      <c r="K23" s="12">
        <v>11.083629999999999</v>
      </c>
      <c r="L23" s="12">
        <v>11.083629999999999</v>
      </c>
      <c r="M23" s="12">
        <v>11.083629999999999</v>
      </c>
      <c r="N23" s="12">
        <v>11.083629999999999</v>
      </c>
      <c r="O23" s="12">
        <v>11.083629999999999</v>
      </c>
    </row>
    <row r="24" spans="1:15" x14ac:dyDescent="0.35">
      <c r="A24" t="str">
        <f t="shared" si="0"/>
        <v>FINLANDCancun Agr. Compatible-2CPer capita convergence CDC</v>
      </c>
      <c r="B24" t="s">
        <v>3</v>
      </c>
      <c r="C24" t="s">
        <v>0</v>
      </c>
      <c r="D24" t="str">
        <f>IFERROR(VLOOKUP(C24,Admin!$B$2:$C$4,2,0),"")</f>
        <v>Cancun Agr. Compatible-2C</v>
      </c>
      <c r="E24" s="13" t="s">
        <v>51</v>
      </c>
      <c r="F24" s="12">
        <v>60.77975278369744</v>
      </c>
      <c r="G24" s="12">
        <v>53.38520660435514</v>
      </c>
      <c r="H24" s="12">
        <v>45.62024463536472</v>
      </c>
      <c r="I24" s="12">
        <v>29.400027367904531</v>
      </c>
      <c r="J24" s="12">
        <v>11.386728</v>
      </c>
      <c r="K24" s="12">
        <v>11.466144</v>
      </c>
      <c r="L24" s="12">
        <v>11.539236000000001</v>
      </c>
      <c r="M24" s="12">
        <v>11.57934</v>
      </c>
      <c r="N24" s="12">
        <v>11.576317999999999</v>
      </c>
      <c r="O24" s="12">
        <v>11.523325999999999</v>
      </c>
    </row>
    <row r="25" spans="1:15" x14ac:dyDescent="0.35">
      <c r="A25" t="str">
        <f t="shared" si="0"/>
        <v>FINLANDCancun Agr. Compatible-2CPer capita convergence CDC non linear</v>
      </c>
      <c r="B25" t="s">
        <v>3</v>
      </c>
      <c r="C25" t="s">
        <v>0</v>
      </c>
      <c r="D25" t="str">
        <f>IFERROR(VLOOKUP(C25,Admin!$B$2:$C$4,2,0),"")</f>
        <v>Cancun Agr. Compatible-2C</v>
      </c>
      <c r="E25" s="13" t="s">
        <v>52</v>
      </c>
      <c r="F25" s="12">
        <v>59.364995963850674</v>
      </c>
      <c r="G25" s="12">
        <v>46.418114777979461</v>
      </c>
      <c r="H25" s="12">
        <v>31.560824224447767</v>
      </c>
      <c r="I25" s="12">
        <v>12.670070039628397</v>
      </c>
      <c r="J25" s="12">
        <v>11.386728</v>
      </c>
      <c r="K25" s="12">
        <v>11.466144</v>
      </c>
      <c r="L25" s="12">
        <v>11.539236000000001</v>
      </c>
      <c r="M25" s="12">
        <v>11.57934</v>
      </c>
      <c r="N25" s="12">
        <v>11.576317999999999</v>
      </c>
      <c r="O25" s="12">
        <v>11.523325999999999</v>
      </c>
    </row>
    <row r="26" spans="1:15" x14ac:dyDescent="0.35">
      <c r="A26" t="str">
        <f t="shared" si="0"/>
        <v>FINLANDCancun Agr. Compatible-2CPer capita convergence CDC cutoff year 2020</v>
      </c>
      <c r="B26" t="s">
        <v>3</v>
      </c>
      <c r="C26" t="s">
        <v>0</v>
      </c>
      <c r="D26" t="str">
        <f>IFERROR(VLOOKUP(C26,Admin!$B$2:$C$4,2,0),"")</f>
        <v>Cancun Agr. Compatible-2C</v>
      </c>
      <c r="E26" s="13" t="s">
        <v>53</v>
      </c>
      <c r="F26" s="12">
        <v>60.77975278369744</v>
      </c>
      <c r="G26" s="12">
        <v>52.764249108907556</v>
      </c>
      <c r="H26" s="12">
        <v>44.74874543411768</v>
      </c>
      <c r="I26" s="12">
        <v>28.71773808453786</v>
      </c>
      <c r="J26" s="12">
        <v>11.083629999999999</v>
      </c>
      <c r="K26" s="12">
        <v>11.083629999999999</v>
      </c>
      <c r="L26" s="12">
        <v>11.083629999999999</v>
      </c>
      <c r="M26" s="12">
        <v>11.083629999999999</v>
      </c>
      <c r="N26" s="12">
        <v>11.083629999999999</v>
      </c>
      <c r="O26" s="12">
        <v>11.083629999999999</v>
      </c>
    </row>
    <row r="27" spans="1:15" x14ac:dyDescent="0.35">
      <c r="A27" t="str">
        <f t="shared" si="0"/>
        <v>FINLANDCancun Agr. Compatible-2CPer capita convergence CDC cutoff year 2020 non linear</v>
      </c>
      <c r="B27" t="s">
        <v>3</v>
      </c>
      <c r="C27" t="s">
        <v>0</v>
      </c>
      <c r="D27" t="str">
        <f>IFERROR(VLOOKUP(C27,Admin!$B$2:$C$4,2,0),"")</f>
        <v>Cancun Agr. Compatible-2C</v>
      </c>
      <c r="E27" s="13" t="s">
        <v>54</v>
      </c>
      <c r="F27" s="12">
        <v>59.364995963850674</v>
      </c>
      <c r="G27" s="12">
        <v>45.878195985315635</v>
      </c>
      <c r="H27" s="12">
        <v>30.957906959927385</v>
      </c>
      <c r="I27" s="12">
        <v>12.376034496757413</v>
      </c>
      <c r="J27" s="12">
        <v>11.083629999999999</v>
      </c>
      <c r="K27" s="12">
        <v>11.083629999999999</v>
      </c>
      <c r="L27" s="12">
        <v>11.083629999999999</v>
      </c>
      <c r="M27" s="12">
        <v>11.083629999999999</v>
      </c>
      <c r="N27" s="12">
        <v>11.083629999999999</v>
      </c>
      <c r="O27" s="12">
        <v>11.083629999999999</v>
      </c>
    </row>
    <row r="28" spans="1:15" x14ac:dyDescent="0.35">
      <c r="A28" t="str">
        <f t="shared" si="0"/>
        <v>FINLANDCancun Agr. Compatible-2CSouth-North Proposal equally distributed weights</v>
      </c>
      <c r="B28" t="s">
        <v>3</v>
      </c>
      <c r="C28" t="s">
        <v>0</v>
      </c>
      <c r="D28" t="str">
        <f>IFERROR(VLOOKUP(C28,Admin!$B$2:$C$4,2,0),"")</f>
        <v>Cancun Agr. Compatible-2C</v>
      </c>
      <c r="E28" s="13" t="s">
        <v>55</v>
      </c>
      <c r="F28" s="12">
        <v>66.355229035335356</v>
      </c>
      <c r="G28" s="12">
        <v>50.184323506595042</v>
      </c>
      <c r="H28" s="12">
        <v>35.39702580422383</v>
      </c>
      <c r="I28" s="12">
        <v>6.2211797406730183</v>
      </c>
      <c r="J28" s="12">
        <v>-28.562509426752964</v>
      </c>
      <c r="K28" s="12">
        <v>-46.85674492417963</v>
      </c>
      <c r="L28" s="12">
        <v>-57.470759323641715</v>
      </c>
      <c r="M28" s="12">
        <v>-66.991389388603892</v>
      </c>
      <c r="N28" s="12">
        <v>-71.232312987424905</v>
      </c>
      <c r="O28" s="12">
        <v>-74.720081580056572</v>
      </c>
    </row>
    <row r="29" spans="1:15" x14ac:dyDescent="0.35">
      <c r="A29" t="str">
        <f t="shared" si="0"/>
        <v>FINLANDCancun Agr. Compatible-2CSouth-North Proposal - 1/2 potential, 1/4 responsibility (resp 1950 - 2010), 1/4 capability</v>
      </c>
      <c r="B29" t="s">
        <v>3</v>
      </c>
      <c r="C29" t="s">
        <v>0</v>
      </c>
      <c r="D29" t="str">
        <f>IFERROR(VLOOKUP(C29,Admin!$B$2:$C$4,2,0),"")</f>
        <v>Cancun Agr. Compatible-2C</v>
      </c>
      <c r="E29" s="13" t="s">
        <v>56</v>
      </c>
      <c r="F29" s="12">
        <v>66.35518368051217</v>
      </c>
      <c r="G29" s="12">
        <v>50.250957463521502</v>
      </c>
      <c r="H29" s="12">
        <v>35.395705330059357</v>
      </c>
      <c r="I29" s="12">
        <v>6.2207168493254867</v>
      </c>
      <c r="J29" s="12">
        <v>-28.561118789738146</v>
      </c>
      <c r="K29" s="12">
        <v>-46.613716247032222</v>
      </c>
      <c r="L29" s="12">
        <v>-57.141977365750442</v>
      </c>
      <c r="M29" s="12">
        <v>-66.574843273386946</v>
      </c>
      <c r="N29" s="12">
        <v>-71.054689601640831</v>
      </c>
      <c r="O29" s="12">
        <v>-74.504656070715868</v>
      </c>
    </row>
    <row r="30" spans="1:15" x14ac:dyDescent="0.35">
      <c r="A30" t="str">
        <f t="shared" si="0"/>
        <v>FINLANDCancun Agr. Compatible-2CSouth-North Proposal - 1/4 potential, 1/2 responsibility (resp 1950 - 2010), 1/4 capability</v>
      </c>
      <c r="B30" t="s">
        <v>3</v>
      </c>
      <c r="C30" t="s">
        <v>0</v>
      </c>
      <c r="D30" t="str">
        <f>IFERROR(VLOOKUP(C30,Admin!$B$2:$C$4,2,0),"")</f>
        <v>Cancun Agr. Compatible-2C</v>
      </c>
      <c r="E30" s="13" t="s">
        <v>57</v>
      </c>
      <c r="F30" s="12">
        <v>66.354145319045429</v>
      </c>
      <c r="G30" s="12">
        <v>50.165005020678194</v>
      </c>
      <c r="H30" s="12">
        <v>35.226068950807445</v>
      </c>
      <c r="I30" s="12">
        <v>5.8588001728533712</v>
      </c>
      <c r="J30" s="12">
        <v>-29.207915839255744</v>
      </c>
      <c r="K30" s="12">
        <v>-47.558553342126253</v>
      </c>
      <c r="L30" s="12">
        <v>-57.828645947507873</v>
      </c>
      <c r="M30" s="12">
        <v>-67.259272331411807</v>
      </c>
      <c r="N30" s="12">
        <v>-71.905446640079788</v>
      </c>
      <c r="O30" s="12">
        <v>-75.414053160051296</v>
      </c>
    </row>
    <row r="31" spans="1:15" x14ac:dyDescent="0.35">
      <c r="A31" t="str">
        <f t="shared" si="0"/>
        <v>FINLANDCancun Agr. Compatible-2CSouth-North Proposal - 1/4 potential, 1/4 responsibility (resp 1950 - 2010), 1/2 capability</v>
      </c>
      <c r="B31" t="s">
        <v>3</v>
      </c>
      <c r="C31" t="s">
        <v>0</v>
      </c>
      <c r="D31" t="str">
        <f>IFERROR(VLOOKUP(C31,Admin!$B$2:$C$4,2,0),"")</f>
        <v>Cancun Agr. Compatible-2C</v>
      </c>
      <c r="E31" s="13" t="s">
        <v>58</v>
      </c>
      <c r="F31" s="12">
        <v>66.354122463039701</v>
      </c>
      <c r="G31" s="12">
        <v>50.159201271906426</v>
      </c>
      <c r="H31" s="12">
        <v>35.225968354836866</v>
      </c>
      <c r="I31" s="12">
        <v>5.8560053898756017</v>
      </c>
      <c r="J31" s="12">
        <v>-29.211728010808713</v>
      </c>
      <c r="K31" s="12">
        <v>-47.56087402953915</v>
      </c>
      <c r="L31" s="12">
        <v>-58.145155199263911</v>
      </c>
      <c r="M31" s="12">
        <v>-67.594190630817153</v>
      </c>
      <c r="N31" s="12">
        <v>-72.192068334091601</v>
      </c>
      <c r="O31" s="12">
        <v>-75.792201376244307</v>
      </c>
    </row>
    <row r="32" spans="1:15" x14ac:dyDescent="0.35">
      <c r="A32" t="str">
        <f t="shared" si="0"/>
        <v>FINLANDCancun Agr. Compatible-2CGDR Equity tool (resp 1990 - 2010)</v>
      </c>
      <c r="B32" t="s">
        <v>3</v>
      </c>
      <c r="C32" t="s">
        <v>0</v>
      </c>
      <c r="D32" t="str">
        <f>IFERROR(VLOOKUP(C32,Admin!$B$2:$C$4,2,0),"")</f>
        <v>Cancun Agr. Compatible-2C</v>
      </c>
      <c r="E32" s="13" t="s">
        <v>59</v>
      </c>
      <c r="F32" s="12">
        <v>57.835835133336751</v>
      </c>
      <c r="G32" s="12">
        <v>40.955696369597824</v>
      </c>
      <c r="H32" s="12">
        <v>26.627727004977267</v>
      </c>
      <c r="I32" s="12">
        <v>4.0645585195140814</v>
      </c>
      <c r="J32" s="12">
        <v>-20.871204345864911</v>
      </c>
      <c r="K32" s="12">
        <v>-28.93520997446349</v>
      </c>
      <c r="L32" s="12">
        <v>-29.550041545145401</v>
      </c>
      <c r="M32" s="12">
        <v>-28.235724330756618</v>
      </c>
      <c r="N32" s="12">
        <v>-24.650466598066398</v>
      </c>
      <c r="O32" s="12">
        <v>-21.786604950827126</v>
      </c>
    </row>
    <row r="33" spans="1:15" x14ac:dyDescent="0.35">
      <c r="A33" t="str">
        <f t="shared" si="0"/>
        <v>FINLANDCancun Agr. Compatible-2CGDR Equity tool (resp 1950 - 2010)</v>
      </c>
      <c r="B33" t="s">
        <v>3</v>
      </c>
      <c r="C33" t="s">
        <v>0</v>
      </c>
      <c r="D33" t="str">
        <f>IFERROR(VLOOKUP(C33,Admin!$B$2:$C$4,2,0),"")</f>
        <v>Cancun Agr. Compatible-2C</v>
      </c>
      <c r="E33" s="13" t="s">
        <v>60</v>
      </c>
      <c r="F33" s="12">
        <v>57.803907536048442</v>
      </c>
      <c r="G33" s="12">
        <v>40.172258202456099</v>
      </c>
      <c r="H33" s="12">
        <v>24.950749018314166</v>
      </c>
      <c r="I33" s="12">
        <v>0.52618326540846461</v>
      </c>
      <c r="J33" s="12">
        <v>-26.635589628359149</v>
      </c>
      <c r="K33" s="12">
        <v>-35.449813135679058</v>
      </c>
      <c r="L33" s="12">
        <v>-36.164090745133116</v>
      </c>
      <c r="M33" s="12">
        <v>-34.826661015105294</v>
      </c>
      <c r="N33" s="12">
        <v>-30.978110655528987</v>
      </c>
      <c r="O33" s="12">
        <v>-27.73735318548826</v>
      </c>
    </row>
    <row r="34" spans="1:15" x14ac:dyDescent="0.35">
      <c r="A34" t="str">
        <f t="shared" si="0"/>
        <v>FINLANDCancun Agr. Compatible-2CGDR Equity tool (resp 1970 - 2010)</v>
      </c>
      <c r="B34" t="s">
        <v>3</v>
      </c>
      <c r="C34" t="s">
        <v>0</v>
      </c>
      <c r="D34" t="str">
        <f>IFERROR(VLOOKUP(C34,Admin!$B$2:$C$4,2,0),"")</f>
        <v>Cancun Agr. Compatible-2C</v>
      </c>
      <c r="E34" s="13" t="s">
        <v>61</v>
      </c>
      <c r="F34" s="12">
        <v>57.840820377368146</v>
      </c>
      <c r="G34" s="12">
        <v>41.114650252659757</v>
      </c>
      <c r="H34" s="12">
        <v>26.873754761245614</v>
      </c>
      <c r="I34" s="12">
        <v>4.0333727371370625</v>
      </c>
      <c r="J34" s="12">
        <v>-21.858644985943489</v>
      </c>
      <c r="K34" s="12">
        <v>-31.027876928180426</v>
      </c>
      <c r="L34" s="12">
        <v>-32.578085637362399</v>
      </c>
      <c r="M34" s="12">
        <v>-31.979776954170092</v>
      </c>
      <c r="N34" s="12">
        <v>-28.72461880915532</v>
      </c>
      <c r="O34" s="12">
        <v>-25.891218867744946</v>
      </c>
    </row>
    <row r="35" spans="1:15" x14ac:dyDescent="0.35">
      <c r="A35" t="str">
        <f t="shared" si="0"/>
        <v>FINLANDCancun Agr. Compatible-2CGDR Equity tool - 60% capability, 40% responsibility for index</v>
      </c>
      <c r="B35" t="s">
        <v>3</v>
      </c>
      <c r="C35" t="s">
        <v>0</v>
      </c>
      <c r="D35" t="str">
        <f>IFERROR(VLOOKUP(C35,Admin!$B$2:$C$4,2,0),"")</f>
        <v>Cancun Agr. Compatible-2C</v>
      </c>
      <c r="E35" s="13" t="s">
        <v>62</v>
      </c>
      <c r="F35" s="12">
        <v>57.83085176085163</v>
      </c>
      <c r="G35" s="12">
        <v>40.797095052837804</v>
      </c>
      <c r="H35" s="12">
        <v>26.38403805949951</v>
      </c>
      <c r="I35" s="12">
        <v>4.1030090234233798</v>
      </c>
      <c r="J35" s="12">
        <v>-19.903322238652329</v>
      </c>
      <c r="K35" s="12">
        <v>-26.961572817423921</v>
      </c>
      <c r="L35" s="12">
        <v>-26.799956405536243</v>
      </c>
      <c r="M35" s="12">
        <v>-24.972754438555008</v>
      </c>
      <c r="N35" s="12">
        <v>-21.264566009288028</v>
      </c>
      <c r="O35" s="12">
        <v>-18.557352651177439</v>
      </c>
    </row>
    <row r="36" spans="1:15" x14ac:dyDescent="0.35">
      <c r="A36" t="str">
        <f t="shared" si="0"/>
        <v>FINLANDCancun Agr. Compatible-2Cpotential, responsibility, capability, equally weighted (resp 1950 - 2010)</v>
      </c>
      <c r="B36" t="s">
        <v>3</v>
      </c>
      <c r="C36" t="s">
        <v>0</v>
      </c>
      <c r="D36" t="str">
        <f>IFERROR(VLOOKUP(C36,Admin!$B$2:$C$4,2,0),"")</f>
        <v>Cancun Agr. Compatible-2C</v>
      </c>
      <c r="E36" s="13" t="s">
        <v>63</v>
      </c>
      <c r="F36" s="12">
        <v>71.978568866381593</v>
      </c>
      <c r="G36" s="12">
        <v>70.653081905942912</v>
      </c>
      <c r="H36" s="12">
        <v>68.602084866003523</v>
      </c>
      <c r="I36" s="12">
        <v>51.643261014052165</v>
      </c>
      <c r="J36" s="12">
        <v>29.034085778087086</v>
      </c>
      <c r="K36" s="12">
        <v>10.711996283124739</v>
      </c>
      <c r="L36" s="12">
        <v>1.596628185321737</v>
      </c>
      <c r="M36" s="12">
        <v>-2.3853344159386762</v>
      </c>
      <c r="N36" s="12">
        <v>-9.3667548184860792</v>
      </c>
      <c r="O36" s="12">
        <v>-20.389442109123252</v>
      </c>
    </row>
    <row r="37" spans="1:15" x14ac:dyDescent="0.35">
      <c r="A37" t="str">
        <f t="shared" si="0"/>
        <v>FINLANDCancun Agr. Compatible-2Cpotential, responsibility, capability, equally weighted (resp 1990 - 2010)</v>
      </c>
      <c r="B37" t="s">
        <v>3</v>
      </c>
      <c r="C37" t="s">
        <v>0</v>
      </c>
      <c r="D37" t="str">
        <f>IFERROR(VLOOKUP(C37,Admin!$B$2:$C$4,2,0),"")</f>
        <v>Cancun Agr. Compatible-2C</v>
      </c>
      <c r="E37" s="13" t="s">
        <v>64</v>
      </c>
      <c r="F37" s="12">
        <v>71.966647450084608</v>
      </c>
      <c r="G37" s="12">
        <v>70.624025959469364</v>
      </c>
      <c r="H37" s="12">
        <v>68.555605226129018</v>
      </c>
      <c r="I37" s="12">
        <v>51.549013089074528</v>
      </c>
      <c r="J37" s="12">
        <v>28.877022656379921</v>
      </c>
      <c r="K37" s="12">
        <v>10.50060284337918</v>
      </c>
      <c r="L37" s="12">
        <v>1.3489867794962191</v>
      </c>
      <c r="M37" s="12">
        <v>-2.6574624003122151</v>
      </c>
      <c r="N37" s="12">
        <v>-9.6549000586532632</v>
      </c>
      <c r="O37" s="12">
        <v>-20.687479310481315</v>
      </c>
    </row>
    <row r="38" spans="1:15" x14ac:dyDescent="0.35">
      <c r="A38" t="str">
        <f t="shared" si="0"/>
        <v>FINLANDCancun Agr. Compatible-2CHistorical responsibility - excluding LULUCF (resp 1990 - 2010)</v>
      </c>
      <c r="B38" t="s">
        <v>3</v>
      </c>
      <c r="C38" t="s">
        <v>0</v>
      </c>
      <c r="D38" t="str">
        <f>IFERROR(VLOOKUP(C38,Admin!$B$2:$C$4,2,0),"")</f>
        <v>Cancun Agr. Compatible-2C</v>
      </c>
      <c r="E38" s="13" t="s">
        <v>65</v>
      </c>
      <c r="F38" s="12">
        <v>66.873987788058699</v>
      </c>
      <c r="G38" s="12">
        <v>58.211738454247325</v>
      </c>
      <c r="H38" s="12">
        <v>48.700163456673799</v>
      </c>
      <c r="I38" s="12">
        <v>11.287638617634919</v>
      </c>
      <c r="J38" s="12">
        <v>-38.218111376603147</v>
      </c>
      <c r="K38" s="12">
        <v>-79.803671127862614</v>
      </c>
      <c r="L38" s="12">
        <v>-104.43990328828082</v>
      </c>
      <c r="M38" s="12">
        <v>-118.90667091732533</v>
      </c>
      <c r="N38" s="12">
        <v>-132.74645267677312</v>
      </c>
      <c r="O38" s="12">
        <v>-148.00473720389547</v>
      </c>
    </row>
    <row r="39" spans="1:15" x14ac:dyDescent="0.35">
      <c r="A39" t="str">
        <f t="shared" si="0"/>
        <v>FINLANDCancun Agr. Compatible-2CHistorical responsibility - including LULUCF (resp 1990 - 2010)</v>
      </c>
      <c r="B39" t="s">
        <v>3</v>
      </c>
      <c r="C39" t="s">
        <v>0</v>
      </c>
      <c r="D39" t="str">
        <f>IFERROR(VLOOKUP(C39,Admin!$B$2:$C$4,2,0),"")</f>
        <v>Cancun Agr. Compatible-2C</v>
      </c>
      <c r="E39" s="13" t="s">
        <v>66</v>
      </c>
      <c r="F39" s="12">
        <v>71.764468499431175</v>
      </c>
      <c r="G39" s="12">
        <v>70.131257263040069</v>
      </c>
      <c r="H39" s="12">
        <v>67.767342776226371</v>
      </c>
      <c r="I39" s="12">
        <v>49.95063366010978</v>
      </c>
      <c r="J39" s="12">
        <v>26.213341065031667</v>
      </c>
      <c r="K39" s="12">
        <v>6.9155167463901019</v>
      </c>
      <c r="L39" s="12">
        <v>-2.8508396774295544</v>
      </c>
      <c r="M39" s="12">
        <v>-7.272564243366185</v>
      </c>
      <c r="N39" s="12">
        <v>-14.541643448988879</v>
      </c>
      <c r="O39" s="12">
        <v>-25.741983500679577</v>
      </c>
    </row>
    <row r="40" spans="1:15" x14ac:dyDescent="0.35">
      <c r="A40" t="str">
        <f t="shared" si="0"/>
        <v>FINLANDCancun Agr. Compatible-2CResponsibility - 1/2 incl. LULUCF, 1/2 excl. LULUCF (resp 1990 - 2010)</v>
      </c>
      <c r="B40" t="s">
        <v>3</v>
      </c>
      <c r="C40" t="s">
        <v>0</v>
      </c>
      <c r="D40" t="str">
        <f>IFERROR(VLOOKUP(C40,Admin!$B$2:$C$4,2,0),"")</f>
        <v>Cancun Agr. Compatible-2C</v>
      </c>
      <c r="E40" s="13" t="s">
        <v>67</v>
      </c>
      <c r="F40" s="12">
        <v>68.479078208579551</v>
      </c>
      <c r="G40" s="12">
        <v>62.123808981940321</v>
      </c>
      <c r="H40" s="12">
        <v>54.958146808085118</v>
      </c>
      <c r="I40" s="12">
        <v>23.977107533647796</v>
      </c>
      <c r="J40" s="12">
        <v>-17.071252162166246</v>
      </c>
      <c r="K40" s="12">
        <v>-51.341819226754133</v>
      </c>
      <c r="L40" s="12">
        <v>-71.097652811292562</v>
      </c>
      <c r="M40" s="12">
        <v>-82.267566133802205</v>
      </c>
      <c r="N40" s="12">
        <v>-93.950796758979848</v>
      </c>
      <c r="O40" s="12">
        <v>-107.8772351570756</v>
      </c>
    </row>
    <row r="41" spans="1:15" x14ac:dyDescent="0.35">
      <c r="A41" t="str">
        <f t="shared" si="0"/>
        <v>FINLANDCancun Agr. Compatible-2CMin</v>
      </c>
      <c r="B41" t="s">
        <v>3</v>
      </c>
      <c r="C41" t="s">
        <v>0</v>
      </c>
      <c r="D41" t="str">
        <f>IFERROR(VLOOKUP(C41,Admin!$B$2:$C$4,2,0),"")</f>
        <v>Cancun Agr. Compatible-2C</v>
      </c>
      <c r="E41" t="s">
        <v>69</v>
      </c>
      <c r="F41" s="12">
        <v>57.803907536048442</v>
      </c>
      <c r="G41" s="12">
        <v>40.172258202456099</v>
      </c>
      <c r="H41" s="12">
        <v>24.950749018314166</v>
      </c>
      <c r="I41" s="12">
        <v>-26.824551726973603</v>
      </c>
      <c r="J41" s="12">
        <v>-99.182503731369579</v>
      </c>
      <c r="K41" s="12">
        <v>-160.13240846463512</v>
      </c>
      <c r="L41" s="12">
        <v>-198.03740264361855</v>
      </c>
      <c r="M41" s="12">
        <v>-221.84079716532187</v>
      </c>
      <c r="N41" s="12">
        <v>-242.1469852452916</v>
      </c>
      <c r="O41" s="12">
        <v>-261.7163861080067</v>
      </c>
    </row>
    <row r="42" spans="1:15" x14ac:dyDescent="0.35">
      <c r="A42" t="str">
        <f t="shared" si="0"/>
        <v>FINLANDCancun Agr. Compatible-2CMax</v>
      </c>
      <c r="B42" t="s">
        <v>3</v>
      </c>
      <c r="C42" t="s">
        <v>0</v>
      </c>
      <c r="D42" t="str">
        <f>IFERROR(VLOOKUP(C42,Admin!$B$2:$C$4,2,0),"")</f>
        <v>Cancun Agr. Compatible-2C</v>
      </c>
      <c r="E42" t="s">
        <v>70</v>
      </c>
      <c r="F42" s="12">
        <v>71.978568866381593</v>
      </c>
      <c r="G42" s="12">
        <v>70.653081905942912</v>
      </c>
      <c r="H42" s="12">
        <v>68.602084866003523</v>
      </c>
      <c r="I42" s="12">
        <v>51.643261014052165</v>
      </c>
      <c r="J42" s="12">
        <v>29.034085778087086</v>
      </c>
      <c r="K42" s="12">
        <v>11.466144</v>
      </c>
      <c r="L42" s="12">
        <v>11.539236000000001</v>
      </c>
      <c r="M42" s="12">
        <v>11.57934</v>
      </c>
      <c r="N42" s="12">
        <v>11.576317999999999</v>
      </c>
      <c r="O42" s="12">
        <v>11.523325999999999</v>
      </c>
    </row>
    <row r="43" spans="1:15" x14ac:dyDescent="0.35">
      <c r="A43" t="str">
        <f t="shared" si="0"/>
        <v>FINLANDCancun Agr. Compatible-2CPercentile 20</v>
      </c>
      <c r="B43" t="s">
        <v>3</v>
      </c>
      <c r="C43" t="s">
        <v>0</v>
      </c>
      <c r="D43" t="str">
        <f>IFERROR(VLOOKUP(C43,Admin!$B$2:$C$4,2,0),"")</f>
        <v>Cancun Agr. Compatible-2C</v>
      </c>
      <c r="E43" t="s">
        <v>71</v>
      </c>
      <c r="F43" s="12">
        <v>59.361919637045716</v>
      </c>
      <c r="G43" s="12">
        <v>45.822067765572342</v>
      </c>
      <c r="H43" s="12">
        <v>30.925192852361629</v>
      </c>
      <c r="I43" s="12">
        <v>4.0396098936124663</v>
      </c>
      <c r="J43" s="12">
        <v>-43.822290573463746</v>
      </c>
      <c r="K43" s="12">
        <v>-87.346413844919439</v>
      </c>
      <c r="L43" s="12">
        <v>-113.27601197964088</v>
      </c>
      <c r="M43" s="12">
        <v>-128.6164867692811</v>
      </c>
      <c r="N43" s="12">
        <v>-143.02778124752507</v>
      </c>
      <c r="O43" s="12">
        <v>-158.639021468636</v>
      </c>
    </row>
    <row r="44" spans="1:15" x14ac:dyDescent="0.35">
      <c r="A44" t="str">
        <f t="shared" si="0"/>
        <v>FINLANDCancun Agr. Compatible-2CPercentile 80</v>
      </c>
      <c r="B44" t="s">
        <v>3</v>
      </c>
      <c r="C44" t="s">
        <v>0</v>
      </c>
      <c r="D44" t="str">
        <f>IFERROR(VLOOKUP(C44,Admin!$B$2:$C$4,2,0),"")</f>
        <v>Cancun Agr. Compatible-2C</v>
      </c>
      <c r="E44" t="s">
        <v>72</v>
      </c>
      <c r="F44" s="12">
        <v>69.591452223703115</v>
      </c>
      <c r="G44" s="12">
        <v>64.834986835038663</v>
      </c>
      <c r="H44" s="12">
        <v>59.295109996069826</v>
      </c>
      <c r="I44" s="12">
        <v>32.771275953960505</v>
      </c>
      <c r="J44" s="12">
        <v>11.386728</v>
      </c>
      <c r="K44" s="12">
        <v>11.009303256624948</v>
      </c>
      <c r="L44" s="12">
        <v>9.1862296370643541</v>
      </c>
      <c r="M44" s="12">
        <v>8.3898371168122736</v>
      </c>
      <c r="N44" s="12">
        <v>6.9935530363027993</v>
      </c>
      <c r="O44" s="12">
        <v>5.1554334697645317</v>
      </c>
    </row>
    <row r="45" spans="1:15" x14ac:dyDescent="0.35">
      <c r="A45" t="str">
        <f t="shared" si="0"/>
        <v>FINLANDCancun Agr. Compatible-2CCancun compatible level  (Min-Max)</v>
      </c>
      <c r="B45" t="s">
        <v>3</v>
      </c>
      <c r="C45" t="s">
        <v>0</v>
      </c>
      <c r="D45" t="str">
        <f>IFERROR(VLOOKUP(C45,Admin!$B$2:$C$4,2,0),"")</f>
        <v>Cancun Agr. Compatible-2C</v>
      </c>
      <c r="E45" t="s">
        <v>103</v>
      </c>
      <c r="F45" s="12">
        <v>68.318047817161414</v>
      </c>
      <c r="G45" s="12">
        <v>60.820073549389207</v>
      </c>
      <c r="H45" s="12">
        <v>53.371652148492203</v>
      </c>
      <c r="I45" s="12">
        <v>20.701198980965884</v>
      </c>
      <c r="J45" s="12">
        <v>-27.735353735911232</v>
      </c>
      <c r="K45" s="12">
        <v>-64.098396377307651</v>
      </c>
      <c r="L45" s="12">
        <v>-78.906674623295075</v>
      </c>
      <c r="M45" s="12">
        <v>-87.938605747107459</v>
      </c>
      <c r="N45" s="12">
        <v>-96.027788077442693</v>
      </c>
      <c r="O45" s="12">
        <v>-104.49835787144249</v>
      </c>
    </row>
    <row r="46" spans="1:15" x14ac:dyDescent="0.35">
      <c r="A46" t="str">
        <f t="shared" si="0"/>
        <v>FINLANDCancun Agr. Compatible-2CCancun compatible level (20-80)</v>
      </c>
      <c r="B46" t="s">
        <v>3</v>
      </c>
      <c r="C46" t="s">
        <v>0</v>
      </c>
      <c r="D46" t="str">
        <f>IFERROR(VLOOKUP(C46,Admin!$B$2:$C$4,2,0),"")</f>
        <v>Cancun Agr. Compatible-2C</v>
      </c>
      <c r="E46" t="s">
        <v>99</v>
      </c>
      <c r="F46" s="12">
        <v>67.56938500574968</v>
      </c>
      <c r="G46" s="12">
        <v>59.417376793595416</v>
      </c>
      <c r="H46" s="12">
        <v>50.32259015816264</v>
      </c>
      <c r="I46" s="12">
        <v>21.006997485342232</v>
      </c>
      <c r="J46" s="12">
        <v>-17.297751176778512</v>
      </c>
      <c r="K46" s="12">
        <v>-47.394228026469335</v>
      </c>
      <c r="L46" s="12">
        <v>-65.096551731771939</v>
      </c>
      <c r="M46" s="12">
        <v>-75.771044571008176</v>
      </c>
      <c r="N46" s="12">
        <v>-85.32234770595538</v>
      </c>
      <c r="O46" s="12">
        <v>-96.523638442277843</v>
      </c>
    </row>
    <row r="47" spans="1:15" x14ac:dyDescent="0.35">
      <c r="A47" t="str">
        <f t="shared" si="0"/>
        <v>FINLANDParis Agr. Compatible -1.5CHistorical responsibility - excluding LULUCF (resp 1950 - 2010)</v>
      </c>
      <c r="B47" t="s">
        <v>3</v>
      </c>
      <c r="C47" t="s">
        <v>1</v>
      </c>
      <c r="D47" t="str">
        <f>IFERROR(VLOOKUP(C47,Admin!$B$2:$C$4,2,0),"")</f>
        <v>Paris Agr. Compatible -1.5C</v>
      </c>
      <c r="E47" s="13" t="s">
        <v>31</v>
      </c>
      <c r="F47" s="12">
        <v>68.076202222794876</v>
      </c>
      <c r="G47" s="12">
        <v>52.259069017568336</v>
      </c>
      <c r="H47" s="12">
        <v>35.62184460352173</v>
      </c>
      <c r="I47" s="12">
        <v>-2.5590434453522466</v>
      </c>
      <c r="J47" s="12">
        <v>-43.879270294235397</v>
      </c>
      <c r="K47" s="12">
        <v>-73.644470427237565</v>
      </c>
      <c r="L47" s="12">
        <v>-90.707903788240387</v>
      </c>
      <c r="M47" s="12">
        <v>-98.814648507311304</v>
      </c>
      <c r="N47" s="12">
        <v>-108.44866889195883</v>
      </c>
      <c r="O47" s="12">
        <v>-119.62410301235661</v>
      </c>
    </row>
    <row r="48" spans="1:15" x14ac:dyDescent="0.35">
      <c r="A48" t="str">
        <f t="shared" si="0"/>
        <v>FINLANDParis Agr. Compatible -1.5CHistorical responsibility - including LULUCF (resp 1950 - 2010)</v>
      </c>
      <c r="B48" t="s">
        <v>3</v>
      </c>
      <c r="C48" t="s">
        <v>1</v>
      </c>
      <c r="D48" t="str">
        <f>IFERROR(VLOOKUP(C48,Admin!$B$2:$C$4,2,0),"")</f>
        <v>Paris Agr. Compatible -1.5C</v>
      </c>
      <c r="E48" s="13" t="s">
        <v>32</v>
      </c>
      <c r="F48" s="12">
        <v>69.62911053275711</v>
      </c>
      <c r="G48" s="12">
        <v>57.446361957460105</v>
      </c>
      <c r="H48" s="12">
        <v>44.481177519393349</v>
      </c>
      <c r="I48" s="12">
        <v>13.404523590944301</v>
      </c>
      <c r="J48" s="12">
        <v>-20.025487836656293</v>
      </c>
      <c r="K48" s="12">
        <v>-43.714682709919117</v>
      </c>
      <c r="L48" s="12">
        <v>-56.67485040552603</v>
      </c>
      <c r="M48" s="12">
        <v>-62.206176807838752</v>
      </c>
      <c r="N48" s="12">
        <v>-70.16274096071848</v>
      </c>
      <c r="O48" s="12">
        <v>-80.536729699498764</v>
      </c>
    </row>
    <row r="49" spans="1:15" x14ac:dyDescent="0.35">
      <c r="A49" t="str">
        <f t="shared" si="0"/>
        <v>FINLANDParis Agr. Compatible -1.5CResponsibility - 1/2 incl. LULUCF, 1/2 excl. LULUCF (resp 1950 - 2010)</v>
      </c>
      <c r="B49" t="s">
        <v>3</v>
      </c>
      <c r="C49" t="s">
        <v>1</v>
      </c>
      <c r="D49" t="str">
        <f>IFERROR(VLOOKUP(C49,Admin!$B$2:$C$4,2,0),"")</f>
        <v>Paris Agr. Compatible -1.5C</v>
      </c>
      <c r="E49" s="13" t="s">
        <v>33</v>
      </c>
      <c r="F49" s="12">
        <v>68.715024031792069</v>
      </c>
      <c r="G49" s="12">
        <v>54.392972119510397</v>
      </c>
      <c r="H49" s="12">
        <v>39.266319324610137</v>
      </c>
      <c r="I49" s="12">
        <v>4.0079088381492332</v>
      </c>
      <c r="J49" s="12">
        <v>-34.06651035005892</v>
      </c>
      <c r="K49" s="12">
        <v>-61.332216696723158</v>
      </c>
      <c r="L49" s="12">
        <v>-76.707684594247951</v>
      </c>
      <c r="M49" s="12">
        <v>-83.754976300232755</v>
      </c>
      <c r="N49" s="12">
        <v>-92.698939443498418</v>
      </c>
      <c r="O49" s="12">
        <v>-103.54468198763708</v>
      </c>
    </row>
    <row r="50" spans="1:15" x14ac:dyDescent="0.35">
      <c r="A50" t="str">
        <f t="shared" si="0"/>
        <v>FINLANDParis Agr. Compatible -1.5CCapability - GDP (PPP) per capita</v>
      </c>
      <c r="B50" t="s">
        <v>3</v>
      </c>
      <c r="C50" t="s">
        <v>1</v>
      </c>
      <c r="D50" t="str">
        <f>IFERROR(VLOOKUP(C50,Admin!$B$2:$C$4,2,0),"")</f>
        <v>Paris Agr. Compatible -1.5C</v>
      </c>
      <c r="E50" s="13" t="s">
        <v>34</v>
      </c>
      <c r="F50" s="12">
        <v>64.394029468296168</v>
      </c>
      <c r="G50" s="12">
        <v>39.959238686093499</v>
      </c>
      <c r="H50" s="12">
        <v>14.615070361551741</v>
      </c>
      <c r="I50" s="12">
        <v>-40.410995958307673</v>
      </c>
      <c r="J50" s="12">
        <v>-100.44007771188153</v>
      </c>
      <c r="K50" s="12">
        <v>-144.61237508306323</v>
      </c>
      <c r="L50" s="12">
        <v>-171.4052515416808</v>
      </c>
      <c r="M50" s="12">
        <v>-185.61868980895909</v>
      </c>
      <c r="N50" s="12">
        <v>-199.23020428894671</v>
      </c>
      <c r="O50" s="12">
        <v>-212.30598264053907</v>
      </c>
    </row>
    <row r="51" spans="1:15" x14ac:dyDescent="0.35">
      <c r="A51" t="str">
        <f t="shared" si="0"/>
        <v>FINLANDParis Agr. Compatible -1.5CCapability - HDI</v>
      </c>
      <c r="B51" t="s">
        <v>3</v>
      </c>
      <c r="C51" t="s">
        <v>1</v>
      </c>
      <c r="D51" t="str">
        <f>IFERROR(VLOOKUP(C51,Admin!$B$2:$C$4,2,0),"")</f>
        <v>Paris Agr. Compatible -1.5C</v>
      </c>
      <c r="E51" s="13" t="s">
        <v>35</v>
      </c>
      <c r="F51" s="12">
        <v>71.072906973104253</v>
      </c>
      <c r="G51" s="12">
        <v>62.269180557635949</v>
      </c>
      <c r="H51" s="12">
        <v>52.71802785094745</v>
      </c>
      <c r="I51" s="12">
        <v>28.246443821771173</v>
      </c>
      <c r="J51" s="12">
        <v>2.1522582544216422</v>
      </c>
      <c r="K51" s="12">
        <v>-15.887849219884927</v>
      </c>
      <c r="L51" s="12">
        <v>-25.033058670055411</v>
      </c>
      <c r="M51" s="12">
        <v>-28.169923162230813</v>
      </c>
      <c r="N51" s="12">
        <v>-34.566894053404511</v>
      </c>
      <c r="O51" s="12">
        <v>-44.195749301888632</v>
      </c>
    </row>
    <row r="52" spans="1:15" x14ac:dyDescent="0.35">
      <c r="A52" t="str">
        <f t="shared" si="0"/>
        <v>FINLANDParis Agr. Compatible -1.5CCapability - 1/2 GDP per capita, 1/2 HDI</v>
      </c>
      <c r="B52" t="s">
        <v>3</v>
      </c>
      <c r="C52" t="s">
        <v>1</v>
      </c>
      <c r="D52" t="str">
        <f>IFERROR(VLOOKUP(C52,Admin!$B$2:$C$4,2,0),"")</f>
        <v>Paris Agr. Compatible -1.5C</v>
      </c>
      <c r="E52" s="13" t="s">
        <v>36</v>
      </c>
      <c r="F52" s="12">
        <v>69.686362046211684</v>
      </c>
      <c r="G52" s="12">
        <v>57.6376033653628</v>
      </c>
      <c r="H52" s="12">
        <v>44.807797072123932</v>
      </c>
      <c r="I52" s="12">
        <v>13.993056968670615</v>
      </c>
      <c r="J52" s="12">
        <v>-19.14606363720339</v>
      </c>
      <c r="K52" s="12">
        <v>-42.611252692063196</v>
      </c>
      <c r="L52" s="12">
        <v>-55.42014412239223</v>
      </c>
      <c r="M52" s="12">
        <v>-60.856521843274678</v>
      </c>
      <c r="N52" s="12">
        <v>-68.751242738953465</v>
      </c>
      <c r="O52" s="12">
        <v>-79.095684362328143</v>
      </c>
    </row>
    <row r="53" spans="1:15" x14ac:dyDescent="0.35">
      <c r="A53" t="str">
        <f t="shared" si="0"/>
        <v>FINLANDParis Agr. Compatible -1.5C1/2 Responsibility - excl. LULUCF (resp 1950 - 2010), 1/2 Capability - GDP per capita</v>
      </c>
      <c r="B53" t="s">
        <v>3</v>
      </c>
      <c r="C53" t="s">
        <v>1</v>
      </c>
      <c r="D53" t="str">
        <f>IFERROR(VLOOKUP(C53,Admin!$B$2:$C$4,2,0),"")</f>
        <v>Paris Agr. Compatible -1.5C</v>
      </c>
      <c r="E53" s="13" t="s">
        <v>37</v>
      </c>
      <c r="F53" s="12">
        <v>66.071473452757544</v>
      </c>
      <c r="G53" s="12">
        <v>45.562527226594639</v>
      </c>
      <c r="H53" s="12">
        <v>24.184878579289258</v>
      </c>
      <c r="I53" s="12">
        <v>-23.167228683836264</v>
      </c>
      <c r="J53" s="12">
        <v>-74.673338211923962</v>
      </c>
      <c r="K53" s="12">
        <v>-112.28236432805438</v>
      </c>
      <c r="L53" s="12">
        <v>-134.64291322237898</v>
      </c>
      <c r="M53" s="12">
        <v>-146.07439718159975</v>
      </c>
      <c r="N53" s="12">
        <v>-157.8739316192856</v>
      </c>
      <c r="O53" s="12">
        <v>-170.08399257749156</v>
      </c>
    </row>
    <row r="54" spans="1:15" x14ac:dyDescent="0.35">
      <c r="A54" t="str">
        <f t="shared" si="0"/>
        <v>FINLANDParis Agr. Compatible -1.5C1/2 Responsibility - excl. LULUCF (resp 1950 - 2010), 1/2 Capability - HDI</v>
      </c>
      <c r="B54" t="s">
        <v>3</v>
      </c>
      <c r="C54" t="s">
        <v>1</v>
      </c>
      <c r="D54" t="str">
        <f>IFERROR(VLOOKUP(C54,Admin!$B$2:$C$4,2,0),"")</f>
        <v>Paris Agr. Compatible -1.5C</v>
      </c>
      <c r="E54" s="13" t="s">
        <v>38</v>
      </c>
      <c r="F54" s="12">
        <v>70.582388068750447</v>
      </c>
      <c r="G54" s="12">
        <v>60.630664469393842</v>
      </c>
      <c r="H54" s="12">
        <v>49.919620342068399</v>
      </c>
      <c r="I54" s="12">
        <v>23.204013845713387</v>
      </c>
      <c r="J54" s="12">
        <v>-5.3824629913358946</v>
      </c>
      <c r="K54" s="12">
        <v>-25.341805119572442</v>
      </c>
      <c r="L54" s="12">
        <v>-35.783117736652727</v>
      </c>
      <c r="M54" s="12">
        <v>-39.733482525584023</v>
      </c>
      <c r="N54" s="12">
        <v>-46.660313414047735</v>
      </c>
      <c r="O54" s="12">
        <v>-56.542322121733825</v>
      </c>
    </row>
    <row r="55" spans="1:15" x14ac:dyDescent="0.35">
      <c r="A55" t="str">
        <f t="shared" si="0"/>
        <v>FINLANDParis Agr. Compatible -1.5C1/2 Responsibility - incl. LULUCF (resp 1950 - 2010), 1/2 Capability - GDP per capita</v>
      </c>
      <c r="B55" t="s">
        <v>3</v>
      </c>
      <c r="C55" t="s">
        <v>1</v>
      </c>
      <c r="D55" t="str">
        <f>IFERROR(VLOOKUP(C55,Admin!$B$2:$C$4,2,0),"")</f>
        <v>Paris Agr. Compatible -1.5C</v>
      </c>
      <c r="E55" s="13" t="s">
        <v>39</v>
      </c>
      <c r="F55" s="12">
        <v>66.338696317374897</v>
      </c>
      <c r="G55" s="12">
        <v>46.455151259909869</v>
      </c>
      <c r="H55" s="12">
        <v>25.70938347451747</v>
      </c>
      <c r="I55" s="12">
        <v>-20.420234488761096</v>
      </c>
      <c r="J55" s="12">
        <v>-70.568603863230607</v>
      </c>
      <c r="K55" s="12">
        <v>-107.13207724419847</v>
      </c>
      <c r="L55" s="12">
        <v>-128.78654040354508</v>
      </c>
      <c r="M55" s="12">
        <v>-139.77484902795888</v>
      </c>
      <c r="N55" s="12">
        <v>-151.28572852275619</v>
      </c>
      <c r="O55" s="12">
        <v>-163.35787758408051</v>
      </c>
    </row>
    <row r="56" spans="1:15" x14ac:dyDescent="0.35">
      <c r="A56" t="str">
        <f t="shared" si="0"/>
        <v>FINLANDParis Agr. Compatible -1.5C1/2 Responsibility - incl. LULUCF (resp 1950 - 2010), 1/2 Capability - HDI</v>
      </c>
      <c r="B56" t="s">
        <v>3</v>
      </c>
      <c r="C56" t="s">
        <v>1</v>
      </c>
      <c r="D56" t="str">
        <f>IFERROR(VLOOKUP(C56,Admin!$B$2:$C$4,2,0),"")</f>
        <v>Paris Agr. Compatible -1.5C</v>
      </c>
      <c r="E56" s="13" t="s">
        <v>40</v>
      </c>
      <c r="F56" s="12">
        <v>70.931543287411486</v>
      </c>
      <c r="G56" s="12">
        <v>61.796973123335498</v>
      </c>
      <c r="H56" s="12">
        <v>51.911548842668324</v>
      </c>
      <c r="I56" s="12">
        <v>26.793255208781424</v>
      </c>
      <c r="J56" s="12">
        <v>-1.9189077197457664E-2</v>
      </c>
      <c r="K56" s="12">
        <v>-18.612404865945486</v>
      </c>
      <c r="L56" s="12">
        <v>-28.131141042784702</v>
      </c>
      <c r="M56" s="12">
        <v>-31.502449914658531</v>
      </c>
      <c r="N56" s="12">
        <v>-38.052122284721669</v>
      </c>
      <c r="O56" s="12">
        <v>-47.753934366716244</v>
      </c>
    </row>
    <row r="57" spans="1:15" x14ac:dyDescent="0.35">
      <c r="A57" t="str">
        <f t="shared" si="0"/>
        <v>FINLANDParis Agr. Compatible -1.5C1/2 Responsibility - 1/2 incl. LULUCF, 1/2 excl. LULUCF (resp 1950 - 2010) 1/2 Capability - 1/2 GDP per capita, 1/2 HDI</v>
      </c>
      <c r="B57" t="s">
        <v>3</v>
      </c>
      <c r="C57" t="s">
        <v>1</v>
      </c>
      <c r="D57" t="str">
        <f>IFERROR(VLOOKUP(C57,Admin!$B$2:$C$4,2,0),"")</f>
        <v>Paris Agr. Compatible -1.5C</v>
      </c>
      <c r="E57" s="13" t="s">
        <v>41</v>
      </c>
      <c r="F57" s="12">
        <v>69.427944144906334</v>
      </c>
      <c r="G57" s="12">
        <v>56.774391193476426</v>
      </c>
      <c r="H57" s="12">
        <v>43.333524441603572</v>
      </c>
      <c r="I57" s="12">
        <v>11.336575923136552</v>
      </c>
      <c r="J57" s="12">
        <v>-23.115547451113745</v>
      </c>
      <c r="K57" s="12">
        <v>-47.591838396194156</v>
      </c>
      <c r="L57" s="12">
        <v>-61.083550116006776</v>
      </c>
      <c r="M57" s="12">
        <v>-66.948500594295766</v>
      </c>
      <c r="N57" s="12">
        <v>-75.122365284984298</v>
      </c>
      <c r="O57" s="12">
        <v>-85.600174623760978</v>
      </c>
    </row>
    <row r="58" spans="1:15" x14ac:dyDescent="0.35">
      <c r="A58" t="str">
        <f t="shared" si="0"/>
        <v>FINLANDParis Agr. Compatible -1.5CSouth_African_Proposal Default</v>
      </c>
      <c r="B58" t="s">
        <v>3</v>
      </c>
      <c r="C58" t="s">
        <v>1</v>
      </c>
      <c r="D58" t="str">
        <f>IFERROR(VLOOKUP(C58,Admin!$B$2:$C$4,2,0),"")</f>
        <v>Paris Agr. Compatible -1.5C</v>
      </c>
      <c r="E58" s="13" t="s">
        <v>42</v>
      </c>
      <c r="F58" s="12">
        <v>59.434741892622213</v>
      </c>
      <c r="G58" s="12">
        <v>32.927759583522473</v>
      </c>
      <c r="H58" s="12">
        <v>5.4107041162743119</v>
      </c>
      <c r="I58" s="12">
        <v>-54.80003147727929</v>
      </c>
      <c r="J58" s="12">
        <v>-120.68566088327402</v>
      </c>
      <c r="K58" s="12">
        <v>-169.18630004114416</v>
      </c>
      <c r="L58" s="12">
        <v>-199.22328687215773</v>
      </c>
      <c r="M58" s="12">
        <v>-215.89065350498444</v>
      </c>
      <c r="N58" s="12">
        <v>-231.44613370329193</v>
      </c>
      <c r="O58" s="12">
        <v>-245.91386403057689</v>
      </c>
    </row>
    <row r="59" spans="1:15" x14ac:dyDescent="0.35">
      <c r="A59" t="str">
        <f t="shared" si="0"/>
        <v>FINLANDParis Agr. Compatible -1.5CSouth_African_Proposal responsibility 0,6</v>
      </c>
      <c r="B59" t="s">
        <v>3</v>
      </c>
      <c r="C59" t="s">
        <v>1</v>
      </c>
      <c r="D59" t="str">
        <f>IFERROR(VLOOKUP(C59,Admin!$B$2:$C$4,2,0),"")</f>
        <v>Paris Agr. Compatible -1.5C</v>
      </c>
      <c r="E59" s="13" t="s">
        <v>43</v>
      </c>
      <c r="F59" s="12">
        <v>60.386213116880796</v>
      </c>
      <c r="G59" s="12">
        <v>35.615070684370679</v>
      </c>
      <c r="H59" s="12">
        <v>9.8559194935918342</v>
      </c>
      <c r="I59" s="12">
        <v>-46.903322445995556</v>
      </c>
      <c r="J59" s="12">
        <v>-108.95053986460161</v>
      </c>
      <c r="K59" s="12">
        <v>-154.5046905979539</v>
      </c>
      <c r="L59" s="12">
        <v>-182.53531265633043</v>
      </c>
      <c r="M59" s="12">
        <v>-197.92187082943249</v>
      </c>
      <c r="N59" s="12">
        <v>-212.62531941142154</v>
      </c>
      <c r="O59" s="12">
        <v>-226.66212053788749</v>
      </c>
    </row>
    <row r="60" spans="1:15" x14ac:dyDescent="0.35">
      <c r="A60" t="str">
        <f t="shared" si="0"/>
        <v>FINLANDParis Agr. Compatible -1.5CSouth_African_Proposal capacity 0,6</v>
      </c>
      <c r="B60" t="s">
        <v>3</v>
      </c>
      <c r="C60" t="s">
        <v>1</v>
      </c>
      <c r="D60" t="str">
        <f>IFERROR(VLOOKUP(C60,Admin!$B$2:$C$4,2,0),"")</f>
        <v>Paris Agr. Compatible -1.5C</v>
      </c>
      <c r="E60" s="13" t="s">
        <v>44</v>
      </c>
      <c r="F60" s="12">
        <v>58.522134935101711</v>
      </c>
      <c r="G60" s="12">
        <v>30.350215728145027</v>
      </c>
      <c r="H60" s="12">
        <v>1.1470602166090684</v>
      </c>
      <c r="I60" s="12">
        <v>-62.374187604891226</v>
      </c>
      <c r="J60" s="12">
        <v>-131.94144331361585</v>
      </c>
      <c r="K60" s="12">
        <v>-183.26821716469641</v>
      </c>
      <c r="L60" s="12">
        <v>-215.22961579519398</v>
      </c>
      <c r="M60" s="12">
        <v>-233.12547434852686</v>
      </c>
      <c r="N60" s="12">
        <v>-249.49818365608627</v>
      </c>
      <c r="O60" s="12">
        <v>-264.37924123577716</v>
      </c>
    </row>
    <row r="61" spans="1:15" x14ac:dyDescent="0.35">
      <c r="A61" t="str">
        <f t="shared" si="0"/>
        <v>FINLANDParis Agr. Compatible -1.5CSouth_African_Proposal percentage_adjustment 75%</v>
      </c>
      <c r="B61" t="s">
        <v>3</v>
      </c>
      <c r="C61" t="s">
        <v>1</v>
      </c>
      <c r="D61" t="str">
        <f>IFERROR(VLOOKUP(C61,Admin!$B$2:$C$4,2,0),"")</f>
        <v>Paris Agr. Compatible -1.5C</v>
      </c>
      <c r="E61" s="13" t="s">
        <v>45</v>
      </c>
      <c r="F61" s="12">
        <v>59.356073520681569</v>
      </c>
      <c r="G61" s="12">
        <v>32.7055706367506</v>
      </c>
      <c r="H61" s="12">
        <v>5.0431702931346809</v>
      </c>
      <c r="I61" s="12">
        <v>-55.452937447887294</v>
      </c>
      <c r="J61" s="12">
        <v>-121.65592970646919</v>
      </c>
      <c r="K61" s="12">
        <v>-170.40018679138637</v>
      </c>
      <c r="L61" s="12">
        <v>-200.60306140351014</v>
      </c>
      <c r="M61" s="12">
        <v>-217.37632626397146</v>
      </c>
      <c r="N61" s="12">
        <v>-233.00225309102481</v>
      </c>
      <c r="O61" s="12">
        <v>-247.50561297576334</v>
      </c>
    </row>
    <row r="62" spans="1:15" x14ac:dyDescent="0.35">
      <c r="A62" t="str">
        <f t="shared" si="0"/>
        <v>FINLANDParis Agr. Compatible -1.5CSouth_African_Proposal percentage_adjustment 50%</v>
      </c>
      <c r="B62" t="s">
        <v>3</v>
      </c>
      <c r="C62" t="s">
        <v>1</v>
      </c>
      <c r="D62" t="str">
        <f>IFERROR(VLOOKUP(C62,Admin!$B$2:$C$4,2,0),"")</f>
        <v>Paris Agr. Compatible -1.5C</v>
      </c>
      <c r="E62" s="13" t="s">
        <v>46</v>
      </c>
      <c r="F62" s="12">
        <v>59.612391750415668</v>
      </c>
      <c r="G62" s="12">
        <v>33.429509318817388</v>
      </c>
      <c r="H62" s="12">
        <v>6.2406733886052974</v>
      </c>
      <c r="I62" s="12">
        <v>-53.325631410648754</v>
      </c>
      <c r="J62" s="12">
        <v>-118.49458822967833</v>
      </c>
      <c r="K62" s="12">
        <v>-166.44508647286807</v>
      </c>
      <c r="L62" s="12">
        <v>-196.10746353381899</v>
      </c>
      <c r="M62" s="12">
        <v>-212.53568952326145</v>
      </c>
      <c r="N62" s="12">
        <v>-227.93208630252764</v>
      </c>
      <c r="O62" s="12">
        <v>-242.31935753731167</v>
      </c>
    </row>
    <row r="63" spans="1:15" x14ac:dyDescent="0.35">
      <c r="A63" t="str">
        <f t="shared" si="0"/>
        <v>FINLANDParis Agr. Compatible -1.5CPer capita convergence classical</v>
      </c>
      <c r="B63" t="s">
        <v>3</v>
      </c>
      <c r="C63" t="s">
        <v>1</v>
      </c>
      <c r="D63" t="str">
        <f>IFERROR(VLOOKUP(C63,Admin!$B$2:$C$4,2,0),"")</f>
        <v>Paris Agr. Compatible -1.5C</v>
      </c>
      <c r="E63" s="13" t="s">
        <v>47</v>
      </c>
      <c r="F63" s="12">
        <v>60.378977599957885</v>
      </c>
      <c r="G63" s="12">
        <v>52.77696902833069</v>
      </c>
      <c r="H63" s="12">
        <v>44.803083763094001</v>
      </c>
      <c r="I63" s="12">
        <v>28.169136411001805</v>
      </c>
      <c r="J63" s="12">
        <v>11.386728</v>
      </c>
      <c r="K63" s="12">
        <v>11.466144</v>
      </c>
      <c r="L63" s="12">
        <v>11.539236000000001</v>
      </c>
      <c r="M63" s="12">
        <v>11.57934</v>
      </c>
      <c r="N63" s="12">
        <v>11.576317999999999</v>
      </c>
      <c r="O63" s="12">
        <v>11.523325999999999</v>
      </c>
    </row>
    <row r="64" spans="1:15" x14ac:dyDescent="0.35">
      <c r="A64" t="str">
        <f t="shared" si="0"/>
        <v>FINLANDParis Agr. Compatible -1.5CPer capita convergence classical non linear</v>
      </c>
      <c r="B64" t="s">
        <v>3</v>
      </c>
      <c r="C64" t="s">
        <v>1</v>
      </c>
      <c r="D64" t="str">
        <f>IFERROR(VLOOKUP(C64,Admin!$B$2:$C$4,2,0),"")</f>
        <v>Paris Agr. Compatible -1.5C</v>
      </c>
      <c r="E64" s="13" t="s">
        <v>48</v>
      </c>
      <c r="F64" s="12">
        <v>59.14438938566331</v>
      </c>
      <c r="G64" s="12">
        <v>45.860883636352163</v>
      </c>
      <c r="H64" s="12">
        <v>30.683020549328294</v>
      </c>
      <c r="I64" s="12">
        <v>12.350434074551831</v>
      </c>
      <c r="J64" s="12">
        <v>11.386728</v>
      </c>
      <c r="K64" s="12">
        <v>11.466144</v>
      </c>
      <c r="L64" s="12">
        <v>11.539236000000001</v>
      </c>
      <c r="M64" s="12">
        <v>11.57934</v>
      </c>
      <c r="N64" s="12">
        <v>11.576317999999999</v>
      </c>
      <c r="O64" s="12">
        <v>11.523325999999999</v>
      </c>
    </row>
    <row r="65" spans="1:15" x14ac:dyDescent="0.35">
      <c r="A65" t="str">
        <f t="shared" si="0"/>
        <v>FINLANDParis Agr. Compatible -1.5CPer_capita convergence classical cutoff year 2020</v>
      </c>
      <c r="B65" t="s">
        <v>3</v>
      </c>
      <c r="C65" t="s">
        <v>1</v>
      </c>
      <c r="D65" t="str">
        <f>IFERROR(VLOOKUP(C65,Admin!$B$2:$C$4,2,0),"")</f>
        <v>Paris Agr. Compatible -1.5C</v>
      </c>
      <c r="E65" s="13" t="s">
        <v>49</v>
      </c>
      <c r="F65" s="12">
        <v>60.378977599957885</v>
      </c>
      <c r="G65" s="12">
        <v>52.163086333298217</v>
      </c>
      <c r="H65" s="12">
        <v>43.94719506663855</v>
      </c>
      <c r="I65" s="12">
        <v>27.515412533319228</v>
      </c>
      <c r="J65" s="12">
        <v>11.083629999999999</v>
      </c>
      <c r="K65" s="12">
        <v>11.083629999999999</v>
      </c>
      <c r="L65" s="12">
        <v>11.083629999999999</v>
      </c>
      <c r="M65" s="12">
        <v>11.083629999999999</v>
      </c>
      <c r="N65" s="12">
        <v>11.083629999999999</v>
      </c>
      <c r="O65" s="12">
        <v>11.083629999999999</v>
      </c>
    </row>
    <row r="66" spans="1:15" x14ac:dyDescent="0.35">
      <c r="A66" t="str">
        <f t="shared" si="0"/>
        <v>FINLANDParis Agr. Compatible -1.5CPer capita convergence classical cutoff year 2020 non linear</v>
      </c>
      <c r="B66" t="s">
        <v>3</v>
      </c>
      <c r="C66" t="s">
        <v>1</v>
      </c>
      <c r="D66" t="str">
        <f>IFERROR(VLOOKUP(C66,Admin!$B$2:$C$4,2,0),"")</f>
        <v>Paris Agr. Compatible -1.5C</v>
      </c>
      <c r="E66" s="13" t="s">
        <v>50</v>
      </c>
      <c r="F66" s="12">
        <v>59.14438938566331</v>
      </c>
      <c r="G66" s="12">
        <v>45.327446355629547</v>
      </c>
      <c r="H66" s="12">
        <v>30.096872269889715</v>
      </c>
      <c r="I66" s="12">
        <v>12.063816354488331</v>
      </c>
      <c r="J66" s="12">
        <v>11.083629999999999</v>
      </c>
      <c r="K66" s="12">
        <v>11.083629999999999</v>
      </c>
      <c r="L66" s="12">
        <v>11.083629999999999</v>
      </c>
      <c r="M66" s="12">
        <v>11.083629999999999</v>
      </c>
      <c r="N66" s="12">
        <v>11.083629999999999</v>
      </c>
      <c r="O66" s="12">
        <v>11.083629999999999</v>
      </c>
    </row>
    <row r="67" spans="1:15" x14ac:dyDescent="0.35">
      <c r="A67" t="str">
        <f t="shared" si="0"/>
        <v>FINLANDParis Agr. Compatible -1.5CPer capita convergence CDC</v>
      </c>
      <c r="B67" t="s">
        <v>3</v>
      </c>
      <c r="C67" t="s">
        <v>1</v>
      </c>
      <c r="D67" t="str">
        <f>IFERROR(VLOOKUP(C67,Admin!$B$2:$C$4,2,0),"")</f>
        <v>Paris Agr. Compatible -1.5C</v>
      </c>
      <c r="E67" s="13" t="s">
        <v>51</v>
      </c>
      <c r="F67" s="12">
        <v>60.77975278369744</v>
      </c>
      <c r="G67" s="12">
        <v>53.38520660435514</v>
      </c>
      <c r="H67" s="12">
        <v>45.62024463536472</v>
      </c>
      <c r="I67" s="12">
        <v>29.400027367904531</v>
      </c>
      <c r="J67" s="12">
        <v>11.386728</v>
      </c>
      <c r="K67" s="12">
        <v>11.466144</v>
      </c>
      <c r="L67" s="12">
        <v>11.539236000000001</v>
      </c>
      <c r="M67" s="12">
        <v>11.57934</v>
      </c>
      <c r="N67" s="12">
        <v>11.576317999999999</v>
      </c>
      <c r="O67" s="12">
        <v>11.523325999999999</v>
      </c>
    </row>
    <row r="68" spans="1:15" x14ac:dyDescent="0.35">
      <c r="A68" t="str">
        <f t="shared" si="0"/>
        <v>FINLANDParis Agr. Compatible -1.5CPer capita convergence CDC non linear</v>
      </c>
      <c r="B68" t="s">
        <v>3</v>
      </c>
      <c r="C68" t="s">
        <v>1</v>
      </c>
      <c r="D68" t="str">
        <f>IFERROR(VLOOKUP(C68,Admin!$B$2:$C$4,2,0),"")</f>
        <v>Paris Agr. Compatible -1.5C</v>
      </c>
      <c r="E68" s="13" t="s">
        <v>52</v>
      </c>
      <c r="F68" s="12">
        <v>59.364995963850674</v>
      </c>
      <c r="G68" s="12">
        <v>46.418114777979461</v>
      </c>
      <c r="H68" s="12">
        <v>31.560824224447767</v>
      </c>
      <c r="I68" s="12">
        <v>12.670070039628397</v>
      </c>
      <c r="J68" s="12">
        <v>11.386728</v>
      </c>
      <c r="K68" s="12">
        <v>11.466144</v>
      </c>
      <c r="L68" s="12">
        <v>11.539236000000001</v>
      </c>
      <c r="M68" s="12">
        <v>11.57934</v>
      </c>
      <c r="N68" s="12">
        <v>11.576317999999999</v>
      </c>
      <c r="O68" s="12">
        <v>11.523325999999999</v>
      </c>
    </row>
    <row r="69" spans="1:15" x14ac:dyDescent="0.35">
      <c r="A69" t="str">
        <f t="shared" ref="A69:A132" si="1">B69&amp;D69&amp;E69</f>
        <v>FINLANDParis Agr. Compatible -1.5CPer capita convergence CDC cutoff year 2020</v>
      </c>
      <c r="B69" t="s">
        <v>3</v>
      </c>
      <c r="C69" t="s">
        <v>1</v>
      </c>
      <c r="D69" t="str">
        <f>IFERROR(VLOOKUP(C69,Admin!$B$2:$C$4,2,0),"")</f>
        <v>Paris Agr. Compatible -1.5C</v>
      </c>
      <c r="E69" s="13" t="s">
        <v>53</v>
      </c>
      <c r="F69" s="12">
        <v>60.77975278369744</v>
      </c>
      <c r="G69" s="12">
        <v>52.764249108907556</v>
      </c>
      <c r="H69" s="12">
        <v>44.74874543411768</v>
      </c>
      <c r="I69" s="12">
        <v>28.71773808453786</v>
      </c>
      <c r="J69" s="12">
        <v>11.083629999999999</v>
      </c>
      <c r="K69" s="12">
        <v>11.083629999999999</v>
      </c>
      <c r="L69" s="12">
        <v>11.083629999999999</v>
      </c>
      <c r="M69" s="12">
        <v>11.083629999999999</v>
      </c>
      <c r="N69" s="12">
        <v>11.083629999999999</v>
      </c>
      <c r="O69" s="12">
        <v>11.083629999999999</v>
      </c>
    </row>
    <row r="70" spans="1:15" x14ac:dyDescent="0.35">
      <c r="A70" t="str">
        <f t="shared" si="1"/>
        <v>FINLANDParis Agr. Compatible -1.5CPer capita convergence CDC cutoff year 2020 non linear</v>
      </c>
      <c r="B70" t="s">
        <v>3</v>
      </c>
      <c r="C70" t="s">
        <v>1</v>
      </c>
      <c r="D70" t="str">
        <f>IFERROR(VLOOKUP(C70,Admin!$B$2:$C$4,2,0),"")</f>
        <v>Paris Agr. Compatible -1.5C</v>
      </c>
      <c r="E70" s="13" t="s">
        <v>54</v>
      </c>
      <c r="F70" s="12">
        <v>59.364995963850674</v>
      </c>
      <c r="G70" s="12">
        <v>45.878195985315635</v>
      </c>
      <c r="H70" s="12">
        <v>30.957906959927385</v>
      </c>
      <c r="I70" s="12">
        <v>12.376034496757413</v>
      </c>
      <c r="J70" s="12">
        <v>11.083629999999999</v>
      </c>
      <c r="K70" s="12">
        <v>11.083629999999999</v>
      </c>
      <c r="L70" s="12">
        <v>11.083629999999999</v>
      </c>
      <c r="M70" s="12">
        <v>11.083629999999999</v>
      </c>
      <c r="N70" s="12">
        <v>11.083629999999999</v>
      </c>
      <c r="O70" s="12">
        <v>11.083629999999999</v>
      </c>
    </row>
    <row r="71" spans="1:15" x14ac:dyDescent="0.35">
      <c r="A71" t="str">
        <f t="shared" si="1"/>
        <v>FINLANDParis Agr. Compatible -1.5CSouth-North Proposal equally distributed weights</v>
      </c>
      <c r="B71" t="s">
        <v>3</v>
      </c>
      <c r="C71" t="s">
        <v>1</v>
      </c>
      <c r="D71" t="str">
        <f>IFERROR(VLOOKUP(C71,Admin!$B$2:$C$4,2,0),"")</f>
        <v>Paris Agr. Compatible -1.5C</v>
      </c>
      <c r="E71" s="13" t="s">
        <v>55</v>
      </c>
      <c r="F71" s="12">
        <v>66.349838800050435</v>
      </c>
      <c r="G71" s="12">
        <v>38.711311142080874</v>
      </c>
      <c r="H71" s="12">
        <v>13.569391926284487</v>
      </c>
      <c r="I71" s="12">
        <v>-20.875648102835285</v>
      </c>
      <c r="J71" s="12">
        <v>-52.40473234946937</v>
      </c>
      <c r="K71" s="12">
        <v>-63.472694867038925</v>
      </c>
      <c r="L71" s="12">
        <v>-70.246188657702092</v>
      </c>
      <c r="M71" s="12">
        <v>-75.84964121951387</v>
      </c>
      <c r="N71" s="12">
        <v>-77.325281046876853</v>
      </c>
      <c r="O71" s="12">
        <v>-77.043172977804957</v>
      </c>
    </row>
    <row r="72" spans="1:15" x14ac:dyDescent="0.35">
      <c r="A72" t="str">
        <f t="shared" si="1"/>
        <v>FINLANDParis Agr. Compatible -1.5CSouth-North Proposal - 1/2 potential, 1/4 responsibility (resp 1950 - 2010), 1/4 capability</v>
      </c>
      <c r="B72" t="s">
        <v>3</v>
      </c>
      <c r="C72" t="s">
        <v>1</v>
      </c>
      <c r="D72" t="str">
        <f>IFERROR(VLOOKUP(C72,Admin!$B$2:$C$4,2,0),"")</f>
        <v>Paris Agr. Compatible -1.5C</v>
      </c>
      <c r="E72" s="13" t="s">
        <v>56</v>
      </c>
      <c r="F72" s="12">
        <v>66.349793125354353</v>
      </c>
      <c r="G72" s="12">
        <v>38.823957273885128</v>
      </c>
      <c r="H72" s="12">
        <v>13.56714267263413</v>
      </c>
      <c r="I72" s="12">
        <v>-20.876322438417279</v>
      </c>
      <c r="J72" s="12">
        <v>-52.402989243752771</v>
      </c>
      <c r="K72" s="12">
        <v>-63.193114523898082</v>
      </c>
      <c r="L72" s="12">
        <v>-69.883197822323297</v>
      </c>
      <c r="M72" s="12">
        <v>-75.405897084337752</v>
      </c>
      <c r="N72" s="12">
        <v>-77.14015282150082</v>
      </c>
      <c r="O72" s="12">
        <v>-76.824420838494575</v>
      </c>
    </row>
    <row r="73" spans="1:15" x14ac:dyDescent="0.35">
      <c r="A73" t="str">
        <f t="shared" si="1"/>
        <v>FINLANDParis Agr. Compatible -1.5CSouth-North Proposal - 1/4 potential, 1/2 responsibility (resp 1950 - 2010), 1/4 capability</v>
      </c>
      <c r="B73" t="s">
        <v>3</v>
      </c>
      <c r="C73" t="s">
        <v>1</v>
      </c>
      <c r="D73" t="str">
        <f>IFERROR(VLOOKUP(C73,Admin!$B$2:$C$4,2,0),"")</f>
        <v>Paris Agr. Compatible -1.5C</v>
      </c>
      <c r="E73" s="13" t="s">
        <v>57</v>
      </c>
      <c r="F73" s="12">
        <v>66.348747440660546</v>
      </c>
      <c r="G73" s="12">
        <v>38.678652827743448</v>
      </c>
      <c r="H73" s="12">
        <v>13.278189465122225</v>
      </c>
      <c r="I73" s="12">
        <v>-21.403559108394898</v>
      </c>
      <c r="J73" s="12">
        <v>-53.213722470630586</v>
      </c>
      <c r="K73" s="12">
        <v>-64.28005571272891</v>
      </c>
      <c r="L73" s="12">
        <v>-70.641312421187465</v>
      </c>
      <c r="M73" s="12">
        <v>-76.135015348433029</v>
      </c>
      <c r="N73" s="12">
        <v>-78.0268555496191</v>
      </c>
      <c r="O73" s="12">
        <v>-77.747860961177935</v>
      </c>
    </row>
    <row r="74" spans="1:15" x14ac:dyDescent="0.35">
      <c r="A74" t="str">
        <f t="shared" si="1"/>
        <v>FINLANDParis Agr. Compatible -1.5CSouth-North Proposal - 1/4 potential, 1/4 responsibility (resp 1950 - 2010), 1/2 capability</v>
      </c>
      <c r="B74" t="s">
        <v>3</v>
      </c>
      <c r="C74" t="s">
        <v>1</v>
      </c>
      <c r="D74" t="str">
        <f>IFERROR(VLOOKUP(C74,Admin!$B$2:$C$4,2,0),"")</f>
        <v>Paris Agr. Compatible -1.5C</v>
      </c>
      <c r="E74" s="13" t="s">
        <v>58</v>
      </c>
      <c r="F74" s="12">
        <v>66.348724423458862</v>
      </c>
      <c r="G74" s="12">
        <v>38.668841466100631</v>
      </c>
      <c r="H74" s="12">
        <v>13.278018113148704</v>
      </c>
      <c r="I74" s="12">
        <v>-21.407630520867169</v>
      </c>
      <c r="J74" s="12">
        <v>-53.218500869274912</v>
      </c>
      <c r="K74" s="12">
        <v>-64.28272543298921</v>
      </c>
      <c r="L74" s="12">
        <v>-70.990753608401334</v>
      </c>
      <c r="M74" s="12">
        <v>-76.491801849843299</v>
      </c>
      <c r="N74" s="12">
        <v>-78.325587416104128</v>
      </c>
      <c r="O74" s="12">
        <v>-78.131848593477244</v>
      </c>
    </row>
    <row r="75" spans="1:15" x14ac:dyDescent="0.35">
      <c r="A75" t="str">
        <f t="shared" si="1"/>
        <v>FINLANDParis Agr. Compatible -1.5CGDR Equity tool (resp 1990 - 2010)</v>
      </c>
      <c r="B75" t="s">
        <v>3</v>
      </c>
      <c r="C75" t="s">
        <v>1</v>
      </c>
      <c r="D75" t="str">
        <f>IFERROR(VLOOKUP(C75,Admin!$B$2:$C$4,2,0),"")</f>
        <v>Paris Agr. Compatible -1.5C</v>
      </c>
      <c r="E75" s="13" t="s">
        <v>59</v>
      </c>
      <c r="F75" s="12">
        <v>57.830010072552369</v>
      </c>
      <c r="G75" s="12">
        <v>29.27123710091287</v>
      </c>
      <c r="H75" s="12">
        <v>5.5935303887787535</v>
      </c>
      <c r="I75" s="12">
        <v>-18.743222907607816</v>
      </c>
      <c r="J75" s="12">
        <v>-37.245782840998665</v>
      </c>
      <c r="K75" s="12">
        <v>-36.18064248535967</v>
      </c>
      <c r="L75" s="12">
        <v>-31.204376946248026</v>
      </c>
      <c r="M75" s="12">
        <v>-25.354105263960335</v>
      </c>
      <c r="N75" s="12">
        <v>-19.133158356049623</v>
      </c>
      <c r="O75" s="12">
        <v>-14.157208419590031</v>
      </c>
    </row>
    <row r="76" spans="1:15" x14ac:dyDescent="0.35">
      <c r="A76" t="str">
        <f t="shared" si="1"/>
        <v>FINLANDParis Agr. Compatible -1.5CGDR Equity tool (resp 1950 - 2010)</v>
      </c>
      <c r="B76" t="s">
        <v>3</v>
      </c>
      <c r="C76" t="s">
        <v>1</v>
      </c>
      <c r="D76" t="str">
        <f>IFERROR(VLOOKUP(C76,Admin!$B$2:$C$4,2,0),"")</f>
        <v>Paris Agr. Compatible -1.5C</v>
      </c>
      <c r="E76" s="13" t="s">
        <v>60</v>
      </c>
      <c r="F76" s="12">
        <v>57.797837827427671</v>
      </c>
      <c r="G76" s="12">
        <v>27.931976386399594</v>
      </c>
      <c r="H76" s="12">
        <v>2.6481721917105459</v>
      </c>
      <c r="I76" s="12">
        <v>-24.32743702864208</v>
      </c>
      <c r="J76" s="12">
        <v>-45.405469832029567</v>
      </c>
      <c r="K76" s="12">
        <v>-44.899212882788561</v>
      </c>
      <c r="L76" s="12">
        <v>-39.813265015484369</v>
      </c>
      <c r="M76" s="12">
        <v>-33.623062711671643</v>
      </c>
      <c r="N76" s="12">
        <v>-26.771236844017213</v>
      </c>
      <c r="O76" s="12">
        <v>-20.947978792537615</v>
      </c>
    </row>
    <row r="77" spans="1:15" x14ac:dyDescent="0.35">
      <c r="A77" t="str">
        <f t="shared" si="1"/>
        <v>FINLANDParis Agr. Compatible -1.5CGDR Equity tool (resp 1970 - 2010)</v>
      </c>
      <c r="B77" t="s">
        <v>3</v>
      </c>
      <c r="C77" t="s">
        <v>1</v>
      </c>
      <c r="D77" t="str">
        <f>IFERROR(VLOOKUP(C77,Admin!$B$2:$C$4,2,0),"")</f>
        <v>Paris Agr. Compatible -1.5C</v>
      </c>
      <c r="E77" s="13" t="s">
        <v>61</v>
      </c>
      <c r="F77" s="12">
        <v>57.835033248554574</v>
      </c>
      <c r="G77" s="12">
        <v>29.535526674563499</v>
      </c>
      <c r="H77" s="12">
        <v>5.9722907609557074</v>
      </c>
      <c r="I77" s="12">
        <v>-19.018332651479554</v>
      </c>
      <c r="J77" s="12">
        <v>-39.021171550140096</v>
      </c>
      <c r="K77" s="12">
        <v>-39.274208208622518</v>
      </c>
      <c r="L77" s="12">
        <v>-35.16791697453899</v>
      </c>
      <c r="M77" s="12">
        <v>-29.700899955298627</v>
      </c>
      <c r="N77" s="12">
        <v>-23.312559613964126</v>
      </c>
      <c r="O77" s="12">
        <v>-17.75316057060525</v>
      </c>
    </row>
    <row r="78" spans="1:15" x14ac:dyDescent="0.35">
      <c r="A78" t="str">
        <f t="shared" si="1"/>
        <v>FINLANDParis Agr. Compatible -1.5CGDR Equity tool - 60% capability, 40% responsibility for index</v>
      </c>
      <c r="B78" t="s">
        <v>3</v>
      </c>
      <c r="C78" t="s">
        <v>1</v>
      </c>
      <c r="D78" t="str">
        <f>IFERROR(VLOOKUP(C78,Admin!$B$2:$C$4,2,0),"")</f>
        <v>Paris Agr. Compatible -1.5C</v>
      </c>
      <c r="E78" s="13" t="s">
        <v>62</v>
      </c>
      <c r="F78" s="12">
        <v>57.824988786298768</v>
      </c>
      <c r="G78" s="12">
        <v>29.007901191777613</v>
      </c>
      <c r="H78" s="12">
        <v>5.2213541175386338</v>
      </c>
      <c r="I78" s="12">
        <v>-18.45636404208927</v>
      </c>
      <c r="J78" s="12">
        <v>-35.540656044590747</v>
      </c>
      <c r="K78" s="12">
        <v>-33.367147491410741</v>
      </c>
      <c r="L78" s="12">
        <v>-27.80003743189889</v>
      </c>
      <c r="M78" s="12">
        <v>-21.859391632075805</v>
      </c>
      <c r="N78" s="12">
        <v>-16.037754078329847</v>
      </c>
      <c r="O78" s="12">
        <v>-11.764467884342288</v>
      </c>
    </row>
    <row r="79" spans="1:15" x14ac:dyDescent="0.35">
      <c r="A79" t="str">
        <f t="shared" si="1"/>
        <v>FINLANDParis Agr. Compatible -1.5Cpotential, responsibility, capability, equally weighted (resp 1950 - 2010)</v>
      </c>
      <c r="B79" t="s">
        <v>3</v>
      </c>
      <c r="C79" t="s">
        <v>1</v>
      </c>
      <c r="D79" t="str">
        <f>IFERROR(VLOOKUP(C79,Admin!$B$2:$C$4,2,0),"")</f>
        <v>Paris Agr. Compatible -1.5C</v>
      </c>
      <c r="E79" s="13" t="s">
        <v>63</v>
      </c>
      <c r="F79" s="12">
        <v>71.976732614664698</v>
      </c>
      <c r="G79" s="12">
        <v>65.288295298205284</v>
      </c>
      <c r="H79" s="12">
        <v>57.874347902245198</v>
      </c>
      <c r="I79" s="12">
        <v>37.537579122943377</v>
      </c>
      <c r="J79" s="12">
        <v>16.035666627636441</v>
      </c>
      <c r="K79" s="12">
        <v>1.5319233525413873</v>
      </c>
      <c r="L79" s="12">
        <v>-5.225098270487142</v>
      </c>
      <c r="M79" s="12">
        <v>-6.8630145649501646</v>
      </c>
      <c r="N79" s="12">
        <v>-12.283670276959194</v>
      </c>
      <c r="O79" s="12">
        <v>-21.446067279602836</v>
      </c>
    </row>
    <row r="80" spans="1:15" x14ac:dyDescent="0.35">
      <c r="A80" t="str">
        <f t="shared" si="1"/>
        <v>FINLANDParis Agr. Compatible -1.5Cpotential, responsibility, capability, equally weighted (resp 1990 - 2010)</v>
      </c>
      <c r="B80" t="s">
        <v>3</v>
      </c>
      <c r="C80" t="s">
        <v>1</v>
      </c>
      <c r="D80" t="str">
        <f>IFERROR(VLOOKUP(C80,Admin!$B$2:$C$4,2,0),"")</f>
        <v>Paris Agr. Compatible -1.5C</v>
      </c>
      <c r="E80" s="13" t="s">
        <v>64</v>
      </c>
      <c r="F80" s="12">
        <v>71.964807509167798</v>
      </c>
      <c r="G80" s="12">
        <v>65.248460998166649</v>
      </c>
      <c r="H80" s="12">
        <v>57.806315244440384</v>
      </c>
      <c r="I80" s="12">
        <v>37.414991575569573</v>
      </c>
      <c r="J80" s="12">
        <v>15.852488477012958</v>
      </c>
      <c r="K80" s="12">
        <v>1.3020862953634933</v>
      </c>
      <c r="L80" s="12">
        <v>-5.486445157078502</v>
      </c>
      <c r="M80" s="12">
        <v>-7.1441386237859845</v>
      </c>
      <c r="N80" s="12">
        <v>-12.577675870655744</v>
      </c>
      <c r="O80" s="12">
        <v>-21.746227338868572</v>
      </c>
    </row>
    <row r="81" spans="1:15" x14ac:dyDescent="0.35">
      <c r="A81" t="str">
        <f t="shared" si="1"/>
        <v>FINLANDParis Agr. Compatible -1.5CHistorical responsibility - excluding LULUCF (resp 1990 - 2010)</v>
      </c>
      <c r="B81" t="s">
        <v>3</v>
      </c>
      <c r="C81" t="s">
        <v>1</v>
      </c>
      <c r="D81" t="str">
        <f>IFERROR(VLOOKUP(C81,Admin!$B$2:$C$4,2,0),"")</f>
        <v>Paris Agr. Compatible -1.5C</v>
      </c>
      <c r="E81" s="13" t="s">
        <v>65</v>
      </c>
      <c r="F81" s="12">
        <v>66.870571873359154</v>
      </c>
      <c r="G81" s="12">
        <v>48.23181398929227</v>
      </c>
      <c r="H81" s="12">
        <v>28.743730441463239</v>
      </c>
      <c r="I81" s="12">
        <v>-14.952666932806315</v>
      </c>
      <c r="J81" s="12">
        <v>-62.398614865450817</v>
      </c>
      <c r="K81" s="12">
        <v>-96.881038995181385</v>
      </c>
      <c r="L81" s="12">
        <v>-117.13012187989568</v>
      </c>
      <c r="M81" s="12">
        <v>-127.23634233443474</v>
      </c>
      <c r="N81" s="12">
        <v>-138.17268825233833</v>
      </c>
      <c r="O81" s="12">
        <v>-149.97033996877477</v>
      </c>
    </row>
    <row r="82" spans="1:15" x14ac:dyDescent="0.35">
      <c r="A82" t="str">
        <f t="shared" si="1"/>
        <v>FINLANDParis Agr. Compatible -1.5CHistorical responsibility - including LULUCF (resp 1990 - 2010)</v>
      </c>
      <c r="B82" t="s">
        <v>3</v>
      </c>
      <c r="C82" t="s">
        <v>1</v>
      </c>
      <c r="D82" t="str">
        <f>IFERROR(VLOOKUP(C82,Admin!$B$2:$C$4,2,0),"")</f>
        <v>Paris Agr. Compatible -1.5C</v>
      </c>
      <c r="E82" s="13" t="s">
        <v>66</v>
      </c>
      <c r="F82" s="12">
        <v>71.76256599224314</v>
      </c>
      <c r="G82" s="12">
        <v>64.572898902087857</v>
      </c>
      <c r="H82" s="12">
        <v>56.652528561509946</v>
      </c>
      <c r="I82" s="12">
        <v>35.3359918096223</v>
      </c>
      <c r="J82" s="12">
        <v>12.745914110926329</v>
      </c>
      <c r="K82" s="12">
        <v>-2.595790759161813</v>
      </c>
      <c r="L82" s="12">
        <v>-9.9187070604650369</v>
      </c>
      <c r="M82" s="12">
        <v>-11.911807649251365</v>
      </c>
      <c r="N82" s="12">
        <v>-17.563806791592388</v>
      </c>
      <c r="O82" s="12">
        <v>-26.836733726579901</v>
      </c>
    </row>
    <row r="83" spans="1:15" x14ac:dyDescent="0.35">
      <c r="A83" t="str">
        <f t="shared" si="1"/>
        <v>FINLANDParis Agr. Compatible -1.5CResponsibility - 1/2 incl. LULUCF, 1/2 excl. LULUCF (resp 1990 - 2010)</v>
      </c>
      <c r="B83" t="s">
        <v>3</v>
      </c>
      <c r="C83" t="s">
        <v>1</v>
      </c>
      <c r="D83" t="str">
        <f>IFERROR(VLOOKUP(C83,Admin!$B$2:$C$4,2,0),"")</f>
        <v>Paris Agr. Compatible -1.5C</v>
      </c>
      <c r="E83" s="13" t="s">
        <v>67</v>
      </c>
      <c r="F83" s="12">
        <v>68.4761590049484</v>
      </c>
      <c r="G83" s="12">
        <v>53.595073840916363</v>
      </c>
      <c r="H83" s="12">
        <v>37.903595729668339</v>
      </c>
      <c r="I83" s="12">
        <v>1.5524271820954454</v>
      </c>
      <c r="J83" s="12">
        <v>-37.735648025799321</v>
      </c>
      <c r="K83" s="12">
        <v>-65.935952474720665</v>
      </c>
      <c r="L83" s="12">
        <v>-81.942575899602588</v>
      </c>
      <c r="M83" s="12">
        <v>-89.386012929441762</v>
      </c>
      <c r="N83" s="12">
        <v>-98.587998793855746</v>
      </c>
      <c r="O83" s="12">
        <v>-109.55701794831691</v>
      </c>
    </row>
    <row r="84" spans="1:15" x14ac:dyDescent="0.35">
      <c r="A84" t="str">
        <f t="shared" si="1"/>
        <v>FINLANDParis Agr. Compatible -1.5CMin</v>
      </c>
      <c r="B84" t="s">
        <v>3</v>
      </c>
      <c r="C84" t="s">
        <v>1</v>
      </c>
      <c r="D84" t="str">
        <f>IFERROR(VLOOKUP(C84,Admin!$B$2:$C$4,2,0),"")</f>
        <v>Paris Agr. Compatible -1.5C</v>
      </c>
      <c r="E84" t="s">
        <v>69</v>
      </c>
      <c r="F84" s="12">
        <v>57.797837827427671</v>
      </c>
      <c r="G84" s="12">
        <v>27.931976386399594</v>
      </c>
      <c r="H84" s="12">
        <v>1.1470602166090684</v>
      </c>
      <c r="I84" s="12">
        <v>-62.374187604891226</v>
      </c>
      <c r="J84" s="12">
        <v>-131.94144331361585</v>
      </c>
      <c r="K84" s="12">
        <v>-183.26821716469641</v>
      </c>
      <c r="L84" s="12">
        <v>-215.22961579519398</v>
      </c>
      <c r="M84" s="12">
        <v>-233.12547434852686</v>
      </c>
      <c r="N84" s="12">
        <v>-249.49818365608627</v>
      </c>
      <c r="O84" s="12">
        <v>-264.37924123577716</v>
      </c>
    </row>
    <row r="85" spans="1:15" x14ac:dyDescent="0.35">
      <c r="A85" t="str">
        <f t="shared" si="1"/>
        <v>FINLANDParis Agr. Compatible -1.5CMax</v>
      </c>
      <c r="B85" t="s">
        <v>3</v>
      </c>
      <c r="C85" t="s">
        <v>1</v>
      </c>
      <c r="D85" t="str">
        <f>IFERROR(VLOOKUP(C85,Admin!$B$2:$C$4,2,0),"")</f>
        <v>Paris Agr. Compatible -1.5C</v>
      </c>
      <c r="E85" t="s">
        <v>70</v>
      </c>
      <c r="F85" s="12">
        <v>71.976732614664698</v>
      </c>
      <c r="G85" s="12">
        <v>65.288295298205284</v>
      </c>
      <c r="H85" s="12">
        <v>57.874347902245198</v>
      </c>
      <c r="I85" s="12">
        <v>37.537579122943377</v>
      </c>
      <c r="J85" s="12">
        <v>16.035666627636441</v>
      </c>
      <c r="K85" s="12">
        <v>11.466144</v>
      </c>
      <c r="L85" s="12">
        <v>11.539236000000001</v>
      </c>
      <c r="M85" s="12">
        <v>11.57934</v>
      </c>
      <c r="N85" s="12">
        <v>11.576317999999999</v>
      </c>
      <c r="O85" s="12">
        <v>11.523325999999999</v>
      </c>
    </row>
    <row r="86" spans="1:15" x14ac:dyDescent="0.35">
      <c r="A86" t="str">
        <f t="shared" si="1"/>
        <v>FINLANDParis Agr. Compatible -1.5CPercentile 20</v>
      </c>
      <c r="B86" t="s">
        <v>3</v>
      </c>
      <c r="C86" t="s">
        <v>1</v>
      </c>
      <c r="D86" t="str">
        <f>IFERROR(VLOOKUP(C86,Admin!$B$2:$C$4,2,0),"")</f>
        <v>Paris Agr. Compatible -1.5C</v>
      </c>
      <c r="E86" t="s">
        <v>71</v>
      </c>
      <c r="F86" s="12">
        <v>59.357858009315393</v>
      </c>
      <c r="G86" s="12">
        <v>33.866621591928045</v>
      </c>
      <c r="H86" s="12">
        <v>6.9637226096026019</v>
      </c>
      <c r="I86" s="12">
        <v>-22.815309051242448</v>
      </c>
      <c r="J86" s="12">
        <v>-68.93460606367465</v>
      </c>
      <c r="K86" s="12">
        <v>-105.08186959439506</v>
      </c>
      <c r="L86" s="12">
        <v>-126.45525669881521</v>
      </c>
      <c r="M86" s="12">
        <v>-137.26714768925407</v>
      </c>
      <c r="N86" s="12">
        <v>-148.66312046867262</v>
      </c>
      <c r="O86" s="12">
        <v>-160.68037006101937</v>
      </c>
    </row>
    <row r="87" spans="1:15" x14ac:dyDescent="0.35">
      <c r="A87" t="str">
        <f t="shared" si="1"/>
        <v>FINLANDParis Agr. Compatible -1.5CPercentile 80</v>
      </c>
      <c r="B87" t="s">
        <v>3</v>
      </c>
      <c r="C87" t="s">
        <v>1</v>
      </c>
      <c r="D87" t="str">
        <f>IFERROR(VLOOKUP(C87,Admin!$B$2:$C$4,2,0),"")</f>
        <v>Paris Agr. Compatible -1.5C</v>
      </c>
      <c r="E87" t="s">
        <v>72</v>
      </c>
      <c r="F87" s="12">
        <v>69.588877255186958</v>
      </c>
      <c r="G87" s="12">
        <v>57.311967804663368</v>
      </c>
      <c r="H87" s="12">
        <v>44.806854410317946</v>
      </c>
      <c r="I87" s="12">
        <v>27.37098106841167</v>
      </c>
      <c r="J87" s="12">
        <v>11.083629999999999</v>
      </c>
      <c r="K87" s="12">
        <v>9.1732886705082848</v>
      </c>
      <c r="L87" s="12">
        <v>7.8218843459025829</v>
      </c>
      <c r="M87" s="12">
        <v>7.494301087009978</v>
      </c>
      <c r="N87" s="12">
        <v>6.4101699446081764</v>
      </c>
      <c r="O87" s="12">
        <v>6.514010423131559</v>
      </c>
    </row>
    <row r="88" spans="1:15" x14ac:dyDescent="0.35">
      <c r="A88" t="str">
        <f t="shared" si="1"/>
        <v>FINLANDParis Agr. Compatible -1.5CParis compatible level  (Min-Max)</v>
      </c>
      <c r="B88" t="s">
        <v>3</v>
      </c>
      <c r="C88" t="s">
        <v>1</v>
      </c>
      <c r="D88" t="str">
        <f>IFERROR(VLOOKUP(C88,Admin!$B$2:$C$4,2,0),"")</f>
        <v>Paris Agr. Compatible -1.5C</v>
      </c>
      <c r="E88" t="s">
        <v>100</v>
      </c>
      <c r="F88" s="12">
        <v>68.314295716082015</v>
      </c>
      <c r="G88" s="12">
        <v>51.362342127532145</v>
      </c>
      <c r="H88" s="12">
        <v>34.009300711828232</v>
      </c>
      <c r="I88" s="12">
        <v>-7.0744387936322681</v>
      </c>
      <c r="J88" s="12">
        <v>-51.276502881797441</v>
      </c>
      <c r="K88" s="12">
        <v>-75.597381847615054</v>
      </c>
      <c r="L88" s="12">
        <v>-87.426889910047976</v>
      </c>
      <c r="M88" s="12">
        <v>-93.508246900793637</v>
      </c>
      <c r="N88" s="12">
        <v>-99.586860370820176</v>
      </c>
      <c r="O88" s="12">
        <v>-105.90704055497579</v>
      </c>
    </row>
    <row r="89" spans="1:15" x14ac:dyDescent="0.35">
      <c r="A89" t="str">
        <f t="shared" si="1"/>
        <v>FINLANDParis Agr. Compatible -1.5CParis compatible level (20-80)</v>
      </c>
      <c r="B89" t="s">
        <v>3</v>
      </c>
      <c r="C89" t="s">
        <v>1</v>
      </c>
      <c r="D89" t="str">
        <f>IFERROR(VLOOKUP(C89,Admin!$B$2:$C$4,2,0),"")</f>
        <v>Paris Agr. Compatible -1.5C</v>
      </c>
      <c r="E89" t="s">
        <v>101</v>
      </c>
      <c r="F89" s="12">
        <v>67.565879342719469</v>
      </c>
      <c r="G89" s="12">
        <v>48.45451934670978</v>
      </c>
      <c r="H89" s="12">
        <v>27.146631724321701</v>
      </c>
      <c r="I89" s="12">
        <v>0.26151886858429307</v>
      </c>
      <c r="J89" s="12">
        <v>-36.935978884934002</v>
      </c>
      <c r="K89" s="12">
        <v>-62.906889875372265</v>
      </c>
      <c r="L89" s="12">
        <v>-75.822126563102771</v>
      </c>
      <c r="M89" s="12">
        <v>-82.607624262526613</v>
      </c>
      <c r="N89" s="12">
        <v>-89.723938902419974</v>
      </c>
      <c r="O89" s="12">
        <v>-97.288688480422138</v>
      </c>
    </row>
    <row r="90" spans="1:15" x14ac:dyDescent="0.35">
      <c r="A90" t="str">
        <f t="shared" si="1"/>
        <v>EU28Cancun Agr. Compatible-2CHistorical responsibility - excluding LULUCF (resp 1950 - 2010)</v>
      </c>
      <c r="B90" t="s">
        <v>19</v>
      </c>
      <c r="C90" t="s">
        <v>0</v>
      </c>
      <c r="D90" t="str">
        <f>IFERROR(VLOOKUP(C90,Admin!$B$2:$C$4,2,0),"")</f>
        <v>Cancun Agr. Compatible-2C</v>
      </c>
      <c r="E90" t="s">
        <v>31</v>
      </c>
      <c r="F90" s="12">
        <v>4755.9585040795346</v>
      </c>
      <c r="G90" s="12">
        <v>4080.2805890307968</v>
      </c>
      <c r="H90" s="12">
        <v>3356.3004612586537</v>
      </c>
      <c r="I90" s="12">
        <v>639.84399071004907</v>
      </c>
      <c r="J90" s="12">
        <v>-3136.6202699570558</v>
      </c>
      <c r="K90" s="12">
        <v>-6373.5070653413468</v>
      </c>
      <c r="L90" s="12">
        <v>-8366.6519998288568</v>
      </c>
      <c r="M90" s="12">
        <v>-9581.7175098864955</v>
      </c>
      <c r="N90" s="12">
        <v>-10445.966820747133</v>
      </c>
      <c r="O90" s="12">
        <v>-11023.755423315295</v>
      </c>
    </row>
    <row r="91" spans="1:15" x14ac:dyDescent="0.35">
      <c r="A91" t="str">
        <f t="shared" si="1"/>
        <v>EU28Cancun Agr. Compatible-2CHistorical responsibility - including LULUCF (resp 1950 - 2010)</v>
      </c>
      <c r="B91" t="s">
        <v>19</v>
      </c>
      <c r="C91" t="s">
        <v>0</v>
      </c>
      <c r="D91" t="str">
        <f>IFERROR(VLOOKUP(C91,Admin!$B$2:$C$4,2,0),"")</f>
        <v>Cancun Agr. Compatible-2C</v>
      </c>
      <c r="E91" t="s">
        <v>32</v>
      </c>
      <c r="F91" s="12">
        <v>4936.5089798568079</v>
      </c>
      <c r="G91" s="12">
        <v>4520.3344240166261</v>
      </c>
      <c r="H91" s="12">
        <v>4060.2370476703518</v>
      </c>
      <c r="I91" s="12">
        <v>2067.2337631837913</v>
      </c>
      <c r="J91" s="12">
        <v>-757.89104476946534</v>
      </c>
      <c r="K91" s="12">
        <v>-3171.9423207334535</v>
      </c>
      <c r="L91" s="12">
        <v>-4616.1099056633693</v>
      </c>
      <c r="M91" s="12">
        <v>-5460.324897891579</v>
      </c>
      <c r="N91" s="12">
        <v>-6081.9920287376171</v>
      </c>
      <c r="O91" s="12">
        <v>-6509.9663596712626</v>
      </c>
    </row>
    <row r="92" spans="1:15" x14ac:dyDescent="0.35">
      <c r="A92" t="str">
        <f t="shared" si="1"/>
        <v>EU28Cancun Agr. Compatible-2CResponsibility - 1/2 incl. LULUCF, 1/2 excl. LULUCF (resp 1950 - 2010)</v>
      </c>
      <c r="B92" t="s">
        <v>19</v>
      </c>
      <c r="C92" t="s">
        <v>0</v>
      </c>
      <c r="D92" t="str">
        <f>IFERROR(VLOOKUP(C92,Admin!$B$2:$C$4,2,0),"")</f>
        <v>Cancun Agr. Compatible-2C</v>
      </c>
      <c r="E92" t="s">
        <v>33</v>
      </c>
      <c r="F92" s="12">
        <v>4830.5574339140467</v>
      </c>
      <c r="G92" s="12">
        <v>4262.099800629062</v>
      </c>
      <c r="H92" s="12">
        <v>3647.1494096848619</v>
      </c>
      <c r="I92" s="12">
        <v>1229.6056572183281</v>
      </c>
      <c r="J92" s="12">
        <v>-2153.7889935445091</v>
      </c>
      <c r="K92" s="12">
        <v>-5050.7007824142784</v>
      </c>
      <c r="L92" s="12">
        <v>-6817.0220400098897</v>
      </c>
      <c r="M92" s="12">
        <v>-7878.8614140545897</v>
      </c>
      <c r="N92" s="12">
        <v>-8642.8818501470632</v>
      </c>
      <c r="O92" s="12">
        <v>-9158.7709518152242</v>
      </c>
    </row>
    <row r="93" spans="1:15" x14ac:dyDescent="0.35">
      <c r="A93" t="str">
        <f t="shared" si="1"/>
        <v>EU28Cancun Agr. Compatible-2CCapability - GDP (PPP) per capita</v>
      </c>
      <c r="B93" t="s">
        <v>19</v>
      </c>
      <c r="C93" t="s">
        <v>0</v>
      </c>
      <c r="D93" t="str">
        <f>IFERROR(VLOOKUP(C93,Admin!$B$2:$C$4,2,0),"")</f>
        <v>Cancun Agr. Compatible-2C</v>
      </c>
      <c r="E93" t="s">
        <v>34</v>
      </c>
      <c r="F93" s="12">
        <v>4502.6901268825659</v>
      </c>
      <c r="G93" s="12">
        <v>3462.9921538363601</v>
      </c>
      <c r="H93" s="12">
        <v>2368.8487465924618</v>
      </c>
      <c r="I93" s="12">
        <v>-1362.4364782040161</v>
      </c>
      <c r="J93" s="12">
        <v>-6473.3984648672413</v>
      </c>
      <c r="K93" s="12">
        <v>-10864.523241660601</v>
      </c>
      <c r="L93" s="12">
        <v>-13627.749793722262</v>
      </c>
      <c r="M93" s="12">
        <v>-15363.02832691909</v>
      </c>
      <c r="N93" s="12">
        <v>-16567.561399451952</v>
      </c>
      <c r="O93" s="12">
        <v>-17355.502965032119</v>
      </c>
    </row>
    <row r="94" spans="1:15" x14ac:dyDescent="0.35">
      <c r="A94" t="str">
        <f t="shared" si="1"/>
        <v>EU28Cancun Agr. Compatible-2CCapability - HDI</v>
      </c>
      <c r="B94" t="s">
        <v>19</v>
      </c>
      <c r="C94" t="s">
        <v>0</v>
      </c>
      <c r="D94" t="str">
        <f>IFERROR(VLOOKUP(C94,Admin!$B$2:$C$4,2,0),"")</f>
        <v>Cancun Agr. Compatible-2C</v>
      </c>
      <c r="E94" t="s">
        <v>35</v>
      </c>
      <c r="F94" s="12">
        <v>4995.5516755790732</v>
      </c>
      <c r="G94" s="12">
        <v>4664.2385847153546</v>
      </c>
      <c r="H94" s="12">
        <v>4290.4347998521152</v>
      </c>
      <c r="I94" s="12">
        <v>2534.0114864239358</v>
      </c>
      <c r="J94" s="12">
        <v>19.988854155116861</v>
      </c>
      <c r="K94" s="12">
        <v>-2124.9829469780429</v>
      </c>
      <c r="L94" s="12">
        <v>-3389.6267590194857</v>
      </c>
      <c r="M94" s="12">
        <v>-4112.5681063659267</v>
      </c>
      <c r="N94" s="12">
        <v>-4654.9072499519716</v>
      </c>
      <c r="O94" s="12">
        <v>-5033.8900818774291</v>
      </c>
    </row>
    <row r="95" spans="1:15" x14ac:dyDescent="0.35">
      <c r="A95" t="str">
        <f t="shared" si="1"/>
        <v>EU28Cancun Agr. Compatible-2CCapability - 1/2 GDP per capita, 1/2 HDI</v>
      </c>
      <c r="B95" t="s">
        <v>19</v>
      </c>
      <c r="C95" t="s">
        <v>0</v>
      </c>
      <c r="D95" t="str">
        <f>IFERROR(VLOOKUP(C95,Admin!$B$2:$C$4,2,0),"")</f>
        <v>Cancun Agr. Compatible-2C</v>
      </c>
      <c r="E95" t="s">
        <v>36</v>
      </c>
      <c r="F95" s="12">
        <v>4892.416458726866</v>
      </c>
      <c r="G95" s="12">
        <v>4412.8681715246621</v>
      </c>
      <c r="H95" s="12">
        <v>3888.3275654223758</v>
      </c>
      <c r="I95" s="12">
        <v>1718.6486186001762</v>
      </c>
      <c r="J95" s="12">
        <v>-1338.8043221921105</v>
      </c>
      <c r="K95" s="12">
        <v>-3953.8015794409243</v>
      </c>
      <c r="L95" s="12">
        <v>-5532.0358029716053</v>
      </c>
      <c r="M95" s="12">
        <v>-6466.8167946692101</v>
      </c>
      <c r="N95" s="12">
        <v>-7147.7253085799812</v>
      </c>
      <c r="O95" s="12">
        <v>-7612.2860229566732</v>
      </c>
    </row>
    <row r="96" spans="1:15" x14ac:dyDescent="0.35">
      <c r="A96" t="str">
        <f t="shared" si="1"/>
        <v>EU28Cancun Agr. Compatible-2C1/2 Responsibility - excl. LULUCF (resp 1950 - 2010), 1/2 Capability - GDP per capita</v>
      </c>
      <c r="B96" t="s">
        <v>19</v>
      </c>
      <c r="C96" t="s">
        <v>0</v>
      </c>
      <c r="D96" t="str">
        <f>IFERROR(VLOOKUP(C96,Admin!$B$2:$C$4,2,0),"")</f>
        <v>Cancun Agr. Compatible-2C</v>
      </c>
      <c r="E96" t="s">
        <v>37</v>
      </c>
      <c r="F96" s="12">
        <v>4616.5651915060562</v>
      </c>
      <c r="G96" s="12">
        <v>3740.5386885718472</v>
      </c>
      <c r="H96" s="12">
        <v>2812.8288797013702</v>
      </c>
      <c r="I96" s="12">
        <v>-462.16688941673004</v>
      </c>
      <c r="J96" s="12">
        <v>-4973.1091797026156</v>
      </c>
      <c r="K96" s="12">
        <v>-8845.263028587271</v>
      </c>
      <c r="L96" s="12">
        <v>-11262.243851366995</v>
      </c>
      <c r="M96" s="12">
        <v>-12763.623102373198</v>
      </c>
      <c r="N96" s="12">
        <v>-13815.157068663066</v>
      </c>
      <c r="O96" s="12">
        <v>-14508.609213539925</v>
      </c>
    </row>
    <row r="97" spans="1:15" x14ac:dyDescent="0.35">
      <c r="A97" t="str">
        <f t="shared" si="1"/>
        <v>EU28Cancun Agr. Compatible-2C1/2 Responsibility - excl. LULUCF (resp 1950 - 2010), 1/2 Capability - HDI</v>
      </c>
      <c r="B97" t="s">
        <v>19</v>
      </c>
      <c r="C97" t="s">
        <v>0</v>
      </c>
      <c r="D97" t="str">
        <f>IFERROR(VLOOKUP(C97,Admin!$B$2:$C$4,2,0),"")</f>
        <v>Cancun Agr. Compatible-2C</v>
      </c>
      <c r="E97" t="s">
        <v>38</v>
      </c>
      <c r="F97" s="12">
        <v>4952.296008555053</v>
      </c>
      <c r="G97" s="12">
        <v>4558.8119882090587</v>
      </c>
      <c r="H97" s="12">
        <v>4121.7880740167757</v>
      </c>
      <c r="I97" s="12">
        <v>2192.0423143915036</v>
      </c>
      <c r="J97" s="12">
        <v>-549.89897838623244</v>
      </c>
      <c r="K97" s="12">
        <v>-2892.0029060915085</v>
      </c>
      <c r="L97" s="12">
        <v>-4288.1688386588785</v>
      </c>
      <c r="M97" s="12">
        <v>-5099.9572878800545</v>
      </c>
      <c r="N97" s="12">
        <v>-5700.4134425650727</v>
      </c>
      <c r="O97" s="12">
        <v>-6115.2882665851002</v>
      </c>
    </row>
    <row r="98" spans="1:15" x14ac:dyDescent="0.35">
      <c r="A98" t="str">
        <f t="shared" si="1"/>
        <v>EU28Cancun Agr. Compatible-2C1/2 Responsibility - incl. LULUCF (resp 1950 - 2010), 1/2 Capability - GDP per capita</v>
      </c>
      <c r="B98" t="s">
        <v>19</v>
      </c>
      <c r="C98" t="s">
        <v>0</v>
      </c>
      <c r="D98" t="str">
        <f>IFERROR(VLOOKUP(C98,Admin!$B$2:$C$4,2,0),"")</f>
        <v>Cancun Agr. Compatible-2C</v>
      </c>
      <c r="E98" t="s">
        <v>39</v>
      </c>
      <c r="F98" s="12">
        <v>4662.904337258844</v>
      </c>
      <c r="G98" s="12">
        <v>3853.4806163662502</v>
      </c>
      <c r="H98" s="12">
        <v>2993.4975815589705</v>
      </c>
      <c r="I98" s="12">
        <v>-95.820456775390213</v>
      </c>
      <c r="J98" s="12">
        <v>-4362.5969127154967</v>
      </c>
      <c r="K98" s="12">
        <v>-8023.5660781987854</v>
      </c>
      <c r="L98" s="12">
        <v>-10299.649230636665</v>
      </c>
      <c r="M98" s="12">
        <v>-11705.847917181807</v>
      </c>
      <c r="N98" s="12">
        <v>-12695.122003245204</v>
      </c>
      <c r="O98" s="12">
        <v>-13350.123596611562</v>
      </c>
    </row>
    <row r="99" spans="1:15" x14ac:dyDescent="0.35">
      <c r="A99" t="str">
        <f t="shared" si="1"/>
        <v>EU28Cancun Agr. Compatible-2C1/2 Responsibility - incl. LULUCF (resp 1950 - 2010), 1/2 Capability - HDI</v>
      </c>
      <c r="B99" t="s">
        <v>19</v>
      </c>
      <c r="C99" t="s">
        <v>0</v>
      </c>
      <c r="D99" t="str">
        <f>IFERROR(VLOOKUP(C99,Admin!$B$2:$C$4,2,0),"")</f>
        <v>Cancun Agr. Compatible-2C</v>
      </c>
      <c r="E99" t="s">
        <v>40</v>
      </c>
      <c r="F99" s="12">
        <v>4987.803738254931</v>
      </c>
      <c r="G99" s="12">
        <v>4645.3546160188444</v>
      </c>
      <c r="H99" s="12">
        <v>4260.2268675373016</v>
      </c>
      <c r="I99" s="12">
        <v>2472.7581086821442</v>
      </c>
      <c r="J99" s="12">
        <v>-82.089220513540496</v>
      </c>
      <c r="K99" s="12">
        <v>-2262.3712472503667</v>
      </c>
      <c r="L99" s="12">
        <v>-3550.5732475404629</v>
      </c>
      <c r="M99" s="12">
        <v>-4289.4288513096462</v>
      </c>
      <c r="N99" s="12">
        <v>-4842.1778900710678</v>
      </c>
      <c r="O99" s="12">
        <v>-5227.5896808895377</v>
      </c>
    </row>
    <row r="100" spans="1:15" x14ac:dyDescent="0.35">
      <c r="A100" t="str">
        <f t="shared" si="1"/>
        <v>EU28Cancun Agr. Compatible-2C1/2 Responsibility - 1/2 incl. LULUCF, 1/2 excl. LULUCF (resp 1950 - 2010) 1/2 Capability - 1/2 GDP per capita, 1/2 HDI</v>
      </c>
      <c r="B100" t="s">
        <v>19</v>
      </c>
      <c r="C100" t="s">
        <v>0</v>
      </c>
      <c r="D100" t="str">
        <f>IFERROR(VLOOKUP(C100,Admin!$B$2:$C$4,2,0),"")</f>
        <v>Cancun Agr. Compatible-2C</v>
      </c>
      <c r="E100" t="s">
        <v>41</v>
      </c>
      <c r="F100" s="12">
        <v>4872.5523168021509</v>
      </c>
      <c r="G100" s="12">
        <v>4364.4535008069979</v>
      </c>
      <c r="H100" s="12">
        <v>3810.8805456995815</v>
      </c>
      <c r="I100" s="12">
        <v>1561.6073651764841</v>
      </c>
      <c r="J100" s="12">
        <v>-1600.5118293375701</v>
      </c>
      <c r="K100" s="12">
        <v>-4306.0373528127539</v>
      </c>
      <c r="L100" s="12">
        <v>-5944.669999211721</v>
      </c>
      <c r="M100" s="12">
        <v>-6920.2519208836457</v>
      </c>
      <c r="N100" s="12">
        <v>-7627.8492974599521</v>
      </c>
      <c r="O100" s="12">
        <v>-8108.8925602280824</v>
      </c>
    </row>
    <row r="101" spans="1:15" x14ac:dyDescent="0.35">
      <c r="A101" t="str">
        <f t="shared" si="1"/>
        <v>EU28Cancun Agr. Compatible-2CSouth_African_Proposal Default</v>
      </c>
      <c r="B101" t="s">
        <v>19</v>
      </c>
      <c r="C101" t="s">
        <v>0</v>
      </c>
      <c r="D101" t="str">
        <f>IFERROR(VLOOKUP(C101,Admin!$B$2:$C$4,2,0),"")</f>
        <v>Cancun Agr. Compatible-2C</v>
      </c>
      <c r="E101" t="s">
        <v>42</v>
      </c>
      <c r="F101" s="12">
        <v>4019.2839317188682</v>
      </c>
      <c r="G101" s="12">
        <v>2781.4828539820401</v>
      </c>
      <c r="H101" s="12">
        <v>1479.2107208233003</v>
      </c>
      <c r="I101" s="12">
        <v>-2877.622329269213</v>
      </c>
      <c r="J101" s="12">
        <v>-8787.4999148007573</v>
      </c>
      <c r="K101" s="12">
        <v>-13836.43860668976</v>
      </c>
      <c r="L101" s="12">
        <v>-17067.448489842682</v>
      </c>
      <c r="M101" s="12">
        <v>-19149.609052410397</v>
      </c>
      <c r="N101" s="12">
        <v>-20610.760661407341</v>
      </c>
      <c r="O101" s="12">
        <v>-21583.464710057306</v>
      </c>
    </row>
    <row r="102" spans="1:15" x14ac:dyDescent="0.35">
      <c r="A102" t="str">
        <f t="shared" si="1"/>
        <v>EU28Cancun Agr. Compatible-2CSouth_African_Proposal responsibility 0,6</v>
      </c>
      <c r="B102" t="s">
        <v>19</v>
      </c>
      <c r="C102" t="s">
        <v>0</v>
      </c>
      <c r="D102" t="str">
        <f>IFERROR(VLOOKUP(C102,Admin!$B$2:$C$4,2,0),"")</f>
        <v>Cancun Agr. Compatible-2C</v>
      </c>
      <c r="E102" t="s">
        <v>43</v>
      </c>
      <c r="F102" s="12">
        <v>4081.8673907397133</v>
      </c>
      <c r="G102" s="12">
        <v>2914.63828109206</v>
      </c>
      <c r="H102" s="12">
        <v>1684.3898092978513</v>
      </c>
      <c r="I102" s="12">
        <v>-2472.841465656119</v>
      </c>
      <c r="J102" s="12">
        <v>-8121.1669523017463</v>
      </c>
      <c r="K102" s="12">
        <v>-12945.177968102411</v>
      </c>
      <c r="L102" s="12">
        <v>-16024.993438993111</v>
      </c>
      <c r="M102" s="12">
        <v>-18003.812868978643</v>
      </c>
      <c r="N102" s="12">
        <v>-19396.207245192054</v>
      </c>
      <c r="O102" s="12">
        <v>-20325.422789021344</v>
      </c>
    </row>
    <row r="103" spans="1:15" x14ac:dyDescent="0.35">
      <c r="A103" t="str">
        <f t="shared" si="1"/>
        <v>EU28Cancun Agr. Compatible-2CSouth_African_Proposal capacity 0,6</v>
      </c>
      <c r="B103" t="s">
        <v>19</v>
      </c>
      <c r="C103" t="s">
        <v>0</v>
      </c>
      <c r="D103" t="str">
        <f>IFERROR(VLOOKUP(C103,Admin!$B$2:$C$4,2,0),"")</f>
        <v>Cancun Agr. Compatible-2C</v>
      </c>
      <c r="E103" t="s">
        <v>44</v>
      </c>
      <c r="F103" s="12">
        <v>3957.2243980209082</v>
      </c>
      <c r="G103" s="12">
        <v>2649.4421543293074</v>
      </c>
      <c r="H103" s="12">
        <v>1275.7493149738409</v>
      </c>
      <c r="I103" s="12">
        <v>-3279.0145188143647</v>
      </c>
      <c r="J103" s="12">
        <v>-9448.2545868379184</v>
      </c>
      <c r="K103" s="12">
        <v>-14720.237944397422</v>
      </c>
      <c r="L103" s="12">
        <v>-18101.176496715249</v>
      </c>
      <c r="M103" s="12">
        <v>-20285.813058535932</v>
      </c>
      <c r="N103" s="12">
        <v>-21815.146290467575</v>
      </c>
      <c r="O103" s="12">
        <v>-22830.974774433475</v>
      </c>
    </row>
    <row r="104" spans="1:15" x14ac:dyDescent="0.35">
      <c r="A104" t="str">
        <f t="shared" si="1"/>
        <v>EU28Cancun Agr. Compatible-2CSouth_African_Proposal percentage_adjustment 75%</v>
      </c>
      <c r="B104" t="s">
        <v>19</v>
      </c>
      <c r="C104" t="s">
        <v>0</v>
      </c>
      <c r="D104" t="str">
        <f>IFERROR(VLOOKUP(C104,Admin!$B$2:$C$4,2,0),"")</f>
        <v>Cancun Agr. Compatible-2C</v>
      </c>
      <c r="E104" t="s">
        <v>45</v>
      </c>
      <c r="F104" s="12">
        <v>4013.3001264259351</v>
      </c>
      <c r="G104" s="12">
        <v>2768.7514364159656</v>
      </c>
      <c r="H104" s="12">
        <v>1459.5928899328044</v>
      </c>
      <c r="I104" s="12">
        <v>-2916.3247262293953</v>
      </c>
      <c r="J104" s="12">
        <v>-8851.2101470288835</v>
      </c>
      <c r="K104" s="12">
        <v>-13921.654895626198</v>
      </c>
      <c r="L104" s="12">
        <v>-17167.120961587032</v>
      </c>
      <c r="M104" s="12">
        <v>-19259.162301372846</v>
      </c>
      <c r="N104" s="12">
        <v>-20726.888009978451</v>
      </c>
      <c r="O104" s="12">
        <v>-21703.75013409114</v>
      </c>
    </row>
    <row r="105" spans="1:15" x14ac:dyDescent="0.35">
      <c r="A105" t="str">
        <f t="shared" si="1"/>
        <v>EU28Cancun Agr. Compatible-2CSouth_African_Proposal percentage_adjustment 50%</v>
      </c>
      <c r="B105" t="s">
        <v>19</v>
      </c>
      <c r="C105" t="s">
        <v>0</v>
      </c>
      <c r="D105" t="str">
        <f>IFERROR(VLOOKUP(C105,Admin!$B$2:$C$4,2,0),"")</f>
        <v>Cancun Agr. Compatible-2C</v>
      </c>
      <c r="E105" t="s">
        <v>46</v>
      </c>
      <c r="F105" s="12">
        <v>4032.779990914576</v>
      </c>
      <c r="G105" s="12">
        <v>2810.1976862176302</v>
      </c>
      <c r="H105" s="12">
        <v>1523.4573822750349</v>
      </c>
      <c r="I105" s="12">
        <v>-2790.3317483060832</v>
      </c>
      <c r="J105" s="12">
        <v>-8643.8058901073873</v>
      </c>
      <c r="K105" s="12">
        <v>-13644.239157739959</v>
      </c>
      <c r="L105" s="12">
        <v>-16842.644119882185</v>
      </c>
      <c r="M105" s="12">
        <v>-18902.519272462949</v>
      </c>
      <c r="N105" s="12">
        <v>-20348.843454240341</v>
      </c>
      <c r="O105" s="12">
        <v>-21312.169251119376</v>
      </c>
    </row>
    <row r="106" spans="1:15" x14ac:dyDescent="0.35">
      <c r="A106" t="str">
        <f t="shared" si="1"/>
        <v>EU28Cancun Agr. Compatible-2CPer capita convergence classical</v>
      </c>
      <c r="B106" t="s">
        <v>19</v>
      </c>
      <c r="C106" t="s">
        <v>0</v>
      </c>
      <c r="D106" t="str">
        <f>IFERROR(VLOOKUP(C106,Admin!$B$2:$C$4,2,0),"")</f>
        <v>Cancun Agr. Compatible-2C</v>
      </c>
      <c r="E106" t="s">
        <v>47</v>
      </c>
      <c r="F106" s="12">
        <v>3897.8286574371436</v>
      </c>
      <c r="G106" s="12">
        <v>3434.1996167939283</v>
      </c>
      <c r="H106" s="12">
        <v>2958.1177105007055</v>
      </c>
      <c r="I106" s="12">
        <v>1990.1643224020841</v>
      </c>
      <c r="J106" s="12">
        <v>1023.1131980000002</v>
      </c>
      <c r="K106" s="12">
        <v>1005.6196960000001</v>
      </c>
      <c r="L106" s="12">
        <v>986.32608000000005</v>
      </c>
      <c r="M106" s="12">
        <v>971.81707800000015</v>
      </c>
      <c r="N106" s="12">
        <v>960.63971599999991</v>
      </c>
      <c r="O106" s="12">
        <v>948.68524400000001</v>
      </c>
    </row>
    <row r="107" spans="1:15" x14ac:dyDescent="0.35">
      <c r="A107" t="str">
        <f t="shared" si="1"/>
        <v>EU28Cancun Agr. Compatible-2CPer capita convergence classical non linear</v>
      </c>
      <c r="B107" t="s">
        <v>19</v>
      </c>
      <c r="C107" t="s">
        <v>0</v>
      </c>
      <c r="D107" t="str">
        <f>IFERROR(VLOOKUP(C107,Admin!$B$2:$C$4,2,0),"")</f>
        <v>Cancun Agr. Compatible-2C</v>
      </c>
      <c r="E107" t="s">
        <v>48</v>
      </c>
      <c r="F107" s="12">
        <v>3826.024475970145</v>
      </c>
      <c r="G107" s="12">
        <v>3034.9839002215422</v>
      </c>
      <c r="H107" s="12">
        <v>2148.2048869851455</v>
      </c>
      <c r="I107" s="12">
        <v>1089.8213562630433</v>
      </c>
      <c r="J107" s="12">
        <v>1023.1131980000002</v>
      </c>
      <c r="K107" s="12">
        <v>1005.6196960000001</v>
      </c>
      <c r="L107" s="12">
        <v>986.32608000000005</v>
      </c>
      <c r="M107" s="12">
        <v>971.81707800000015</v>
      </c>
      <c r="N107" s="12">
        <v>960.63971599999991</v>
      </c>
      <c r="O107" s="12">
        <v>948.68524400000001</v>
      </c>
    </row>
    <row r="108" spans="1:15" x14ac:dyDescent="0.35">
      <c r="A108" t="str">
        <f t="shared" si="1"/>
        <v>EU28Cancun Agr. Compatible-2CPer_capita convergence classical cutoff year 2020</v>
      </c>
      <c r="B108" t="s">
        <v>19</v>
      </c>
      <c r="C108" t="s">
        <v>0</v>
      </c>
      <c r="D108" t="str">
        <f>IFERROR(VLOOKUP(C108,Admin!$B$2:$C$4,2,0),"")</f>
        <v>Cancun Agr. Compatible-2C</v>
      </c>
      <c r="E108" t="s">
        <v>49</v>
      </c>
      <c r="F108" s="12">
        <v>3897.8286574371436</v>
      </c>
      <c r="G108" s="12">
        <v>3419.9888881976199</v>
      </c>
      <c r="H108" s="12">
        <v>2942.1491189580956</v>
      </c>
      <c r="I108" s="12">
        <v>1986.4695804790476</v>
      </c>
      <c r="J108" s="12">
        <v>1023.1131980000002</v>
      </c>
      <c r="K108" s="12">
        <v>1005.6196960000001</v>
      </c>
      <c r="L108" s="12">
        <v>986.32608000000005</v>
      </c>
      <c r="M108" s="12">
        <v>971.81707800000015</v>
      </c>
      <c r="N108" s="12">
        <v>960.63971599999991</v>
      </c>
      <c r="O108" s="12">
        <v>948.68524400000001</v>
      </c>
    </row>
    <row r="109" spans="1:15" x14ac:dyDescent="0.35">
      <c r="A109" t="str">
        <f t="shared" si="1"/>
        <v>EU28Cancun Agr. Compatible-2CPer capita convergence classical cutoff year 2020 non linear</v>
      </c>
      <c r="B109" t="s">
        <v>19</v>
      </c>
      <c r="C109" t="s">
        <v>0</v>
      </c>
      <c r="D109" t="str">
        <f>IFERROR(VLOOKUP(C109,Admin!$B$2:$C$4,2,0),"")</f>
        <v>Cancun Agr. Compatible-2C</v>
      </c>
      <c r="E109" t="s">
        <v>50</v>
      </c>
      <c r="F109" s="12">
        <v>3826.024475970145</v>
      </c>
      <c r="G109" s="12">
        <v>3022.4251274905387</v>
      </c>
      <c r="H109" s="12">
        <v>2136.6083888916678</v>
      </c>
      <c r="I109" s="12">
        <v>1087.7981018974212</v>
      </c>
      <c r="J109" s="12">
        <v>1023.1131980000002</v>
      </c>
      <c r="K109" s="12">
        <v>1005.6196960000001</v>
      </c>
      <c r="L109" s="12">
        <v>986.32608000000005</v>
      </c>
      <c r="M109" s="12">
        <v>971.81707800000015</v>
      </c>
      <c r="N109" s="12">
        <v>960.63971599999991</v>
      </c>
      <c r="O109" s="12">
        <v>948.68524400000001</v>
      </c>
    </row>
    <row r="110" spans="1:15" x14ac:dyDescent="0.35">
      <c r="A110" t="str">
        <f t="shared" si="1"/>
        <v>EU28Cancun Agr. Compatible-2CPer capita convergence CDC</v>
      </c>
      <c r="B110" t="s">
        <v>19</v>
      </c>
      <c r="C110" t="s">
        <v>0</v>
      </c>
      <c r="D110" t="str">
        <f>IFERROR(VLOOKUP(C110,Admin!$B$2:$C$4,2,0),"")</f>
        <v>Cancun Agr. Compatible-2C</v>
      </c>
      <c r="E110" t="s">
        <v>51</v>
      </c>
      <c r="F110" s="12">
        <v>4025.5327873194033</v>
      </c>
      <c r="G110" s="12">
        <v>3625.5242444976316</v>
      </c>
      <c r="H110" s="12">
        <v>3191.4442360140638</v>
      </c>
      <c r="I110" s="12">
        <v>2275.159744993703</v>
      </c>
      <c r="J110" s="12">
        <v>1296.3893689845711</v>
      </c>
      <c r="K110" s="12">
        <v>1073.937353016604</v>
      </c>
      <c r="L110" s="12">
        <v>997.72698852579401</v>
      </c>
      <c r="M110" s="12">
        <v>974.50263860936855</v>
      </c>
      <c r="N110" s="12">
        <v>960.63971599999991</v>
      </c>
      <c r="O110" s="12">
        <v>948.68524400000001</v>
      </c>
    </row>
    <row r="111" spans="1:15" x14ac:dyDescent="0.35">
      <c r="A111" t="str">
        <f t="shared" si="1"/>
        <v>EU28Cancun Agr. Compatible-2CPer capita convergence CDC non linear</v>
      </c>
      <c r="B111" t="s">
        <v>19</v>
      </c>
      <c r="C111" t="s">
        <v>0</v>
      </c>
      <c r="D111" t="str">
        <f>IFERROR(VLOOKUP(C111,Admin!$B$2:$C$4,2,0),"")</f>
        <v>Cancun Agr. Compatible-2C</v>
      </c>
      <c r="E111" t="s">
        <v>52</v>
      </c>
      <c r="F111" s="12">
        <v>3996.6938899147945</v>
      </c>
      <c r="G111" s="12">
        <v>3356.6434056408089</v>
      </c>
      <c r="H111" s="12">
        <v>2575.9990551260216</v>
      </c>
      <c r="I111" s="12">
        <v>1363.4538915802152</v>
      </c>
      <c r="J111" s="12">
        <v>1058.9841151587107</v>
      </c>
      <c r="K111" s="12">
        <v>1006.9092406344466</v>
      </c>
      <c r="L111" s="12">
        <v>986.32611998363154</v>
      </c>
      <c r="M111" s="12">
        <v>971.81707800000015</v>
      </c>
      <c r="N111" s="12">
        <v>960.63971599999991</v>
      </c>
      <c r="O111" s="12">
        <v>948.68524400000001</v>
      </c>
    </row>
    <row r="112" spans="1:15" x14ac:dyDescent="0.35">
      <c r="A112" t="str">
        <f t="shared" si="1"/>
        <v>EU28Cancun Agr. Compatible-2CPer capita convergence CDC cutoff year 2020</v>
      </c>
      <c r="B112" t="s">
        <v>19</v>
      </c>
      <c r="C112" t="s">
        <v>0</v>
      </c>
      <c r="D112" t="str">
        <f>IFERROR(VLOOKUP(C112,Admin!$B$2:$C$4,2,0),"")</f>
        <v>Cancun Agr. Compatible-2C</v>
      </c>
      <c r="E112" t="s">
        <v>53</v>
      </c>
      <c r="F112" s="12">
        <v>4025.5327873194033</v>
      </c>
      <c r="G112" s="12">
        <v>3610.5218140023449</v>
      </c>
      <c r="H112" s="12">
        <v>3174.2160948704513</v>
      </c>
      <c r="I112" s="12">
        <v>2270.9359088024853</v>
      </c>
      <c r="J112" s="12">
        <v>1296.3893689845711</v>
      </c>
      <c r="K112" s="12">
        <v>1073.937353016604</v>
      </c>
      <c r="L112" s="12">
        <v>997.72698852579401</v>
      </c>
      <c r="M112" s="12">
        <v>974.50263860936855</v>
      </c>
      <c r="N112" s="12">
        <v>960.63971599999991</v>
      </c>
      <c r="O112" s="12">
        <v>948.68524400000001</v>
      </c>
    </row>
    <row r="113" spans="1:15" x14ac:dyDescent="0.35">
      <c r="A113" t="str">
        <f t="shared" si="1"/>
        <v>EU28Cancun Agr. Compatible-2CPer capita convergence CDC cutoff year 2020 non linear</v>
      </c>
      <c r="B113" t="s">
        <v>19</v>
      </c>
      <c r="C113" t="s">
        <v>0</v>
      </c>
      <c r="D113" t="str">
        <f>IFERROR(VLOOKUP(C113,Admin!$B$2:$C$4,2,0),"")</f>
        <v>Cancun Agr. Compatible-2C</v>
      </c>
      <c r="E113" t="s">
        <v>54</v>
      </c>
      <c r="F113" s="12">
        <v>3996.6938899147945</v>
      </c>
      <c r="G113" s="12">
        <v>3342.7536048852307</v>
      </c>
      <c r="H113" s="12">
        <v>2562.0932269098439</v>
      </c>
      <c r="I113" s="12">
        <v>1360.9226381572478</v>
      </c>
      <c r="J113" s="12">
        <v>1058.9841151587107</v>
      </c>
      <c r="K113" s="12">
        <v>1006.9092406344466</v>
      </c>
      <c r="L113" s="12">
        <v>986.32611998363154</v>
      </c>
      <c r="M113" s="12">
        <v>971.81707800000015</v>
      </c>
      <c r="N113" s="12">
        <v>960.63971599999991</v>
      </c>
      <c r="O113" s="12">
        <v>948.68524400000001</v>
      </c>
    </row>
    <row r="114" spans="1:15" x14ac:dyDescent="0.35">
      <c r="A114" t="str">
        <f t="shared" si="1"/>
        <v>EU28Cancun Agr. Compatible-2CSouth-North Proposal equally distributed weights</v>
      </c>
      <c r="B114" t="s">
        <v>19</v>
      </c>
      <c r="C114" t="s">
        <v>0</v>
      </c>
      <c r="D114" t="str">
        <f>IFERROR(VLOOKUP(C114,Admin!$B$2:$C$4,2,0),"")</f>
        <v>Cancun Agr. Compatible-2C</v>
      </c>
      <c r="E114" t="s">
        <v>55</v>
      </c>
      <c r="F114" s="12">
        <v>4568.9072059864966</v>
      </c>
      <c r="G114" s="12">
        <v>3079.5649605941621</v>
      </c>
      <c r="H114" s="12">
        <v>1705.8139547688365</v>
      </c>
      <c r="I114" s="12">
        <v>-972.63546733453256</v>
      </c>
      <c r="J114" s="12">
        <v>-4289.7835963057605</v>
      </c>
      <c r="K114" s="12">
        <v>-6252.4006660479981</v>
      </c>
      <c r="L114" s="12">
        <v>-7522.3495445524604</v>
      </c>
      <c r="M114" s="12">
        <v>-8605.136288069938</v>
      </c>
      <c r="N114" s="12">
        <v>-8999.7080669368625</v>
      </c>
      <c r="O114" s="12">
        <v>-9068.0463633545151</v>
      </c>
    </row>
    <row r="115" spans="1:15" x14ac:dyDescent="0.35">
      <c r="A115" t="str">
        <f t="shared" si="1"/>
        <v>EU28Cancun Agr. Compatible-2CSouth-North Proposal - 1/2 potential, 1/4 responsibility (resp 1950 - 2010), 1/4 capability</v>
      </c>
      <c r="B115" t="s">
        <v>19</v>
      </c>
      <c r="C115" t="s">
        <v>0</v>
      </c>
      <c r="D115" t="str">
        <f>IFERROR(VLOOKUP(C115,Admin!$B$2:$C$4,2,0),"")</f>
        <v>Cancun Agr. Compatible-2C</v>
      </c>
      <c r="E115" t="s">
        <v>56</v>
      </c>
      <c r="F115" s="12">
        <v>4569.0933748420775</v>
      </c>
      <c r="G115" s="12">
        <v>3085.6019054377139</v>
      </c>
      <c r="H115" s="12">
        <v>1705.6907683626114</v>
      </c>
      <c r="I115" s="12">
        <v>-972.67980779885977</v>
      </c>
      <c r="J115" s="12">
        <v>-4289.6641716720296</v>
      </c>
      <c r="K115" s="12">
        <v>-6230.3823455316224</v>
      </c>
      <c r="L115" s="12">
        <v>-7492.8425032607684</v>
      </c>
      <c r="M115" s="12">
        <v>-8568.2727815608741</v>
      </c>
      <c r="N115" s="12">
        <v>-8984.2221675119054</v>
      </c>
      <c r="O115" s="12">
        <v>-9049.5362955776218</v>
      </c>
    </row>
    <row r="116" spans="1:15" x14ac:dyDescent="0.35">
      <c r="A116" t="str">
        <f t="shared" si="1"/>
        <v>EU28Cancun Agr. Compatible-2CSouth-North Proposal - 1/4 potential, 1/2 responsibility (resp 1950 - 2010), 1/4 capability</v>
      </c>
      <c r="B116" t="s">
        <v>19</v>
      </c>
      <c r="C116" t="s">
        <v>0</v>
      </c>
      <c r="D116" t="str">
        <f>IFERROR(VLOOKUP(C116,Admin!$B$2:$C$4,2,0),"")</f>
        <v>Cancun Agr. Compatible-2C</v>
      </c>
      <c r="E116" t="s">
        <v>57</v>
      </c>
      <c r="F116" s="12">
        <v>4568.8803964688695</v>
      </c>
      <c r="G116" s="12">
        <v>3077.8910977535056</v>
      </c>
      <c r="H116" s="12">
        <v>1690.3829095979113</v>
      </c>
      <c r="I116" s="12">
        <v>-1005.3192877778632</v>
      </c>
      <c r="J116" s="12">
        <v>-4347.8894727730485</v>
      </c>
      <c r="K116" s="12">
        <v>-6315.8418007856853</v>
      </c>
      <c r="L116" s="12">
        <v>-7554.2593501999218</v>
      </c>
      <c r="M116" s="12">
        <v>-8628.5450018639258</v>
      </c>
      <c r="N116" s="12">
        <v>-9058.1389385533257</v>
      </c>
      <c r="O116" s="12">
        <v>-9127.5921266112637</v>
      </c>
    </row>
    <row r="117" spans="1:15" x14ac:dyDescent="0.35">
      <c r="A117" t="str">
        <f t="shared" si="1"/>
        <v>EU28Cancun Agr. Compatible-2CSouth-North Proposal - 1/4 potential, 1/4 responsibility (resp 1950 - 2010), 1/2 capability</v>
      </c>
      <c r="B117" t="s">
        <v>19</v>
      </c>
      <c r="C117" t="s">
        <v>0</v>
      </c>
      <c r="D117" t="str">
        <f>IFERROR(VLOOKUP(C117,Admin!$B$2:$C$4,2,0),"")</f>
        <v>Cancun Agr. Compatible-2C</v>
      </c>
      <c r="E117" t="s">
        <v>58</v>
      </c>
      <c r="F117" s="12">
        <v>4568.8576451287017</v>
      </c>
      <c r="G117" s="12">
        <v>3077.3050536271116</v>
      </c>
      <c r="H117" s="12">
        <v>1690.1956394590761</v>
      </c>
      <c r="I117" s="12">
        <v>-1006.0299398367879</v>
      </c>
      <c r="J117" s="12">
        <v>-4349.076559841953</v>
      </c>
      <c r="K117" s="12">
        <v>-6317.1961706093962</v>
      </c>
      <c r="L117" s="12">
        <v>-7583.9553730883681</v>
      </c>
      <c r="M117" s="12">
        <v>-8659.5729969232816</v>
      </c>
      <c r="N117" s="12">
        <v>-9084.3974667612092</v>
      </c>
      <c r="O117" s="12">
        <v>-9161.3776936556351</v>
      </c>
    </row>
    <row r="118" spans="1:15" x14ac:dyDescent="0.35">
      <c r="A118" t="str">
        <f t="shared" si="1"/>
        <v>EU28Cancun Agr. Compatible-2CGDR Equity tool (resp 1990 - 2010)</v>
      </c>
      <c r="B118" t="s">
        <v>19</v>
      </c>
      <c r="C118" t="s">
        <v>0</v>
      </c>
      <c r="D118" t="str">
        <f>IFERROR(VLOOKUP(C118,Admin!$B$2:$C$4,2,0),"")</f>
        <v>Cancun Agr. Compatible-2C</v>
      </c>
      <c r="E118" t="s">
        <v>59</v>
      </c>
      <c r="F118" s="12">
        <v>4550.3126086343918</v>
      </c>
      <c r="G118" s="12">
        <v>3293.0339033403538</v>
      </c>
      <c r="H118" s="12">
        <v>2213.6569493371298</v>
      </c>
      <c r="I118" s="12">
        <v>335.19667044888251</v>
      </c>
      <c r="J118" s="12">
        <v>-1848.5133248679517</v>
      </c>
      <c r="K118" s="12">
        <v>-2553.3493326675716</v>
      </c>
      <c r="L118" s="12">
        <v>-2556.6039807291554</v>
      </c>
      <c r="M118" s="12">
        <v>-2364.2568457356351</v>
      </c>
      <c r="N118" s="12">
        <v>-1993.4190940592159</v>
      </c>
      <c r="O118" s="12">
        <v>-1678.6507166016675</v>
      </c>
    </row>
    <row r="119" spans="1:15" x14ac:dyDescent="0.35">
      <c r="A119" t="str">
        <f t="shared" si="1"/>
        <v>EU28Cancun Agr. Compatible-2CGDR Equity tool (resp 1950 - 2010)</v>
      </c>
      <c r="B119" t="s">
        <v>19</v>
      </c>
      <c r="C119" t="s">
        <v>0</v>
      </c>
      <c r="D119" t="str">
        <f>IFERROR(VLOOKUP(C119,Admin!$B$2:$C$4,2,0),"")</f>
        <v>Cancun Agr. Compatible-2C</v>
      </c>
      <c r="E119" t="s">
        <v>60</v>
      </c>
      <c r="F119" s="12">
        <v>4545.5637799486467</v>
      </c>
      <c r="G119" s="12">
        <v>3188.401336144736</v>
      </c>
      <c r="H119" s="12">
        <v>2015.5501700534369</v>
      </c>
      <c r="I119" s="12">
        <v>-33.483047254660164</v>
      </c>
      <c r="J119" s="12">
        <v>-2416.652030179484</v>
      </c>
      <c r="K119" s="12">
        <v>-3182.1017344120014</v>
      </c>
      <c r="L119" s="12">
        <v>-3188.2812253171651</v>
      </c>
      <c r="M119" s="12">
        <v>-2987.8420481247917</v>
      </c>
      <c r="N119" s="12">
        <v>-2586.1458724518761</v>
      </c>
      <c r="O119" s="12">
        <v>-2231.3154995986479</v>
      </c>
    </row>
    <row r="120" spans="1:15" x14ac:dyDescent="0.35">
      <c r="A120" t="str">
        <f t="shared" si="1"/>
        <v>EU28Cancun Agr. Compatible-2CGDR Equity tool (resp 1970 - 2010)</v>
      </c>
      <c r="B120" t="s">
        <v>19</v>
      </c>
      <c r="C120" t="s">
        <v>0</v>
      </c>
      <c r="D120" t="str">
        <f>IFERROR(VLOOKUP(C120,Admin!$B$2:$C$4,2,0),"")</f>
        <v>Cancun Agr. Compatible-2C</v>
      </c>
      <c r="E120" t="s">
        <v>61</v>
      </c>
      <c r="F120" s="12">
        <v>4549.5881235869874</v>
      </c>
      <c r="G120" s="12">
        <v>3277.2101950354299</v>
      </c>
      <c r="H120" s="12">
        <v>2177.2251416713762</v>
      </c>
      <c r="I120" s="12">
        <v>221.0767504164325</v>
      </c>
      <c r="J120" s="12">
        <v>-2101.1882016893001</v>
      </c>
      <c r="K120" s="12">
        <v>-2901.6178034255895</v>
      </c>
      <c r="L120" s="12">
        <v>-2956.117176395906</v>
      </c>
      <c r="M120" s="12">
        <v>-2786.9120739272362</v>
      </c>
      <c r="N120" s="12">
        <v>-2405.219776342517</v>
      </c>
      <c r="O120" s="12">
        <v>-2056.4791704775521</v>
      </c>
    </row>
    <row r="121" spans="1:15" x14ac:dyDescent="0.35">
      <c r="A121" t="str">
        <f t="shared" si="1"/>
        <v>EU28Cancun Agr. Compatible-2CGDR Equity tool - 60% capability, 40% responsibility for index</v>
      </c>
      <c r="B121" t="s">
        <v>19</v>
      </c>
      <c r="C121" t="s">
        <v>0</v>
      </c>
      <c r="D121" t="str">
        <f>IFERROR(VLOOKUP(C121,Admin!$B$2:$C$4,2,0),"")</f>
        <v>Cancun Agr. Compatible-2C</v>
      </c>
      <c r="E121" t="s">
        <v>62</v>
      </c>
      <c r="F121" s="12">
        <v>4551.0358214709149</v>
      </c>
      <c r="G121" s="12">
        <v>3308.7599746174287</v>
      </c>
      <c r="H121" s="12">
        <v>2249.5189949949981</v>
      </c>
      <c r="I121" s="12">
        <v>445.21038058492218</v>
      </c>
      <c r="J121" s="12">
        <v>-1612.0643380297729</v>
      </c>
      <c r="K121" s="12">
        <v>-2240.4765755104236</v>
      </c>
      <c r="L121" s="12">
        <v>-2213.6691015525012</v>
      </c>
      <c r="M121" s="12">
        <v>-2019.5936623159232</v>
      </c>
      <c r="N121" s="12">
        <v>-1676.8296304927403</v>
      </c>
      <c r="O121" s="12">
        <v>-1408.3312819055984</v>
      </c>
    </row>
    <row r="122" spans="1:15" x14ac:dyDescent="0.35">
      <c r="A122" t="str">
        <f t="shared" si="1"/>
        <v>EU28Cancun Agr. Compatible-2Cpotential, responsibility, capability, equally weighted (resp 1950 - 2010)</v>
      </c>
      <c r="B122" t="s">
        <v>19</v>
      </c>
      <c r="C122" t="s">
        <v>0</v>
      </c>
      <c r="D122" t="str">
        <f>IFERROR(VLOOKUP(C122,Admin!$B$2:$C$4,2,0),"")</f>
        <v>Cancun Agr. Compatible-2C</v>
      </c>
      <c r="E122" t="s">
        <v>63</v>
      </c>
      <c r="F122" s="12">
        <v>4013.0300190306348</v>
      </c>
      <c r="G122" s="12">
        <v>3822.6663121122806</v>
      </c>
      <c r="H122" s="12">
        <v>3598.9618278032494</v>
      </c>
      <c r="I122" s="12">
        <v>2423.2695599995054</v>
      </c>
      <c r="J122" s="12">
        <v>698.73136726404391</v>
      </c>
      <c r="K122" s="12">
        <v>-767.09635183666239</v>
      </c>
      <c r="L122" s="12">
        <v>-1621.8319665029603</v>
      </c>
      <c r="M122" s="12">
        <v>-2104.4612933990629</v>
      </c>
      <c r="N122" s="12">
        <v>-2424.4866509586677</v>
      </c>
      <c r="O122" s="12">
        <v>-2557.2400067515327</v>
      </c>
    </row>
    <row r="123" spans="1:15" x14ac:dyDescent="0.35">
      <c r="A123" t="str">
        <f t="shared" si="1"/>
        <v>EU28Cancun Agr. Compatible-2Cpotential, responsibility, capability, equally weighted (resp 1990 - 2010)</v>
      </c>
      <c r="B123" t="s">
        <v>19</v>
      </c>
      <c r="C123" t="s">
        <v>0</v>
      </c>
      <c r="D123" t="str">
        <f>IFERROR(VLOOKUP(C123,Admin!$B$2:$C$4,2,0),"")</f>
        <v>Cancun Agr. Compatible-2C</v>
      </c>
      <c r="E123" t="s">
        <v>64</v>
      </c>
      <c r="F123" s="12">
        <v>4019.0149621083665</v>
      </c>
      <c r="G123" s="12">
        <v>3837.2533528951417</v>
      </c>
      <c r="H123" s="12">
        <v>3622.2961357405193</v>
      </c>
      <c r="I123" s="12">
        <v>2470.5851181624857</v>
      </c>
      <c r="J123" s="12">
        <v>777.58222018369599</v>
      </c>
      <c r="K123" s="12">
        <v>-660.96989233183535</v>
      </c>
      <c r="L123" s="12">
        <v>-1497.5078358265553</v>
      </c>
      <c r="M123" s="12">
        <v>-1967.8440949254009</v>
      </c>
      <c r="N123" s="12">
        <v>-2279.8282632673672</v>
      </c>
      <c r="O123" s="12">
        <v>-2407.6155291947553</v>
      </c>
    </row>
    <row r="124" spans="1:15" x14ac:dyDescent="0.35">
      <c r="A124" t="str">
        <f t="shared" si="1"/>
        <v>EU28Cancun Agr. Compatible-2CHistorical responsibility - excluding LULUCF (resp 1990 - 2010)</v>
      </c>
      <c r="B124" t="s">
        <v>19</v>
      </c>
      <c r="C124" t="s">
        <v>0</v>
      </c>
      <c r="D124" t="str">
        <f>IFERROR(VLOOKUP(C124,Admin!$B$2:$C$4,2,0),"")</f>
        <v>Cancun Agr. Compatible-2C</v>
      </c>
      <c r="E124" t="s">
        <v>65</v>
      </c>
      <c r="F124" s="12">
        <v>4850.7073692378171</v>
      </c>
      <c r="G124" s="12">
        <v>4311.2110326862985</v>
      </c>
      <c r="H124" s="12">
        <v>3725.7106908289206</v>
      </c>
      <c r="I124" s="12">
        <v>1388.9063263156447</v>
      </c>
      <c r="J124" s="12">
        <v>-1888.31619523728</v>
      </c>
      <c r="K124" s="12">
        <v>-4693.3972513048066</v>
      </c>
      <c r="L124" s="12">
        <v>-6398.4511096306014</v>
      </c>
      <c r="M124" s="12">
        <v>-7418.9025343116646</v>
      </c>
      <c r="N124" s="12">
        <v>-8155.8501243374076</v>
      </c>
      <c r="O124" s="12">
        <v>-8655.0195365612835</v>
      </c>
    </row>
    <row r="125" spans="1:15" x14ac:dyDescent="0.35">
      <c r="A125" t="str">
        <f t="shared" si="1"/>
        <v>EU28Cancun Agr. Compatible-2CHistorical responsibility - including LULUCF (resp 1990 - 2010)</v>
      </c>
      <c r="B125" t="s">
        <v>19</v>
      </c>
      <c r="C125" t="s">
        <v>0</v>
      </c>
      <c r="D125" t="str">
        <f>IFERROR(VLOOKUP(C125,Admin!$B$2:$C$4,2,0),"")</f>
        <v>Cancun Agr. Compatible-2C</v>
      </c>
      <c r="E125" t="s">
        <v>66</v>
      </c>
      <c r="F125" s="12">
        <v>5033.3871823878007</v>
      </c>
      <c r="G125" s="12">
        <v>4756.4546799548452</v>
      </c>
      <c r="H125" s="12">
        <v>4437.949213167466</v>
      </c>
      <c r="I125" s="12">
        <v>2833.1301413188685</v>
      </c>
      <c r="J125" s="12">
        <v>518.4667751256934</v>
      </c>
      <c r="K125" s="12">
        <v>-1454.074580928527</v>
      </c>
      <c r="L125" s="12">
        <v>-2603.6766786925396</v>
      </c>
      <c r="M125" s="12">
        <v>-3248.9039284607238</v>
      </c>
      <c r="N125" s="12">
        <v>-3740.408424926035</v>
      </c>
      <c r="O125" s="12">
        <v>-4087.9967181770853</v>
      </c>
    </row>
    <row r="126" spans="1:15" x14ac:dyDescent="0.35">
      <c r="A126" t="str">
        <f t="shared" si="1"/>
        <v>EU28Cancun Agr. Compatible-2CResponsibility - 1/2 incl. LULUCF, 1/2 excl. LULUCF (resp 1990 - 2010)</v>
      </c>
      <c r="B126" t="s">
        <v>19</v>
      </c>
      <c r="C126" t="s">
        <v>0</v>
      </c>
      <c r="D126" t="str">
        <f>IFERROR(VLOOKUP(C126,Admin!$B$2:$C$4,2,0),"")</f>
        <v>Cancun Agr. Compatible-2C</v>
      </c>
      <c r="E126" t="s">
        <v>67</v>
      </c>
      <c r="F126" s="12">
        <v>4898.3870940431534</v>
      </c>
      <c r="G126" s="12">
        <v>4427.4203401463328</v>
      </c>
      <c r="H126" s="12">
        <v>3911.6060897528282</v>
      </c>
      <c r="I126" s="12">
        <v>1765.8510629523648</v>
      </c>
      <c r="J126" s="12">
        <v>-1260.1419721836398</v>
      </c>
      <c r="K126" s="12">
        <v>-3847.9288286257224</v>
      </c>
      <c r="L126" s="12">
        <v>-5408.008884813451</v>
      </c>
      <c r="M126" s="12">
        <v>-6330.5261968431787</v>
      </c>
      <c r="N126" s="12">
        <v>-7003.4127450135557</v>
      </c>
      <c r="O126" s="12">
        <v>-7463.0192415890815</v>
      </c>
    </row>
    <row r="127" spans="1:15" x14ac:dyDescent="0.35">
      <c r="A127" t="str">
        <f t="shared" si="1"/>
        <v>EU28Cancun Agr. Compatible-2CMin</v>
      </c>
      <c r="B127" t="s">
        <v>19</v>
      </c>
      <c r="C127" t="s">
        <v>0</v>
      </c>
      <c r="D127" t="str">
        <f>IFERROR(VLOOKUP(C127,Admin!$B$2:$C$4,2,0),"")</f>
        <v>Cancun Agr. Compatible-2C</v>
      </c>
      <c r="E127" t="s">
        <v>69</v>
      </c>
      <c r="F127" s="12">
        <v>3826.024475970145</v>
      </c>
      <c r="G127" s="12">
        <v>2649.4421543293074</v>
      </c>
      <c r="H127" s="12">
        <v>1275.7493149738409</v>
      </c>
      <c r="I127" s="12">
        <v>-3279.0145188143647</v>
      </c>
      <c r="J127" s="12">
        <v>-9448.2545868379184</v>
      </c>
      <c r="K127" s="12">
        <v>-14720.237944397422</v>
      </c>
      <c r="L127" s="12">
        <v>-18101.176496715249</v>
      </c>
      <c r="M127" s="12">
        <v>-20285.813058535932</v>
      </c>
      <c r="N127" s="12">
        <v>-21815.146290467575</v>
      </c>
      <c r="O127" s="12">
        <v>-22830.974774433475</v>
      </c>
    </row>
    <row r="128" spans="1:15" x14ac:dyDescent="0.35">
      <c r="A128" t="str">
        <f t="shared" si="1"/>
        <v>EU28Cancun Agr. Compatible-2CMax</v>
      </c>
      <c r="B128" t="s">
        <v>19</v>
      </c>
      <c r="C128" t="s">
        <v>0</v>
      </c>
      <c r="D128" t="str">
        <f>IFERROR(VLOOKUP(C128,Admin!$B$2:$C$4,2,0),"")</f>
        <v>Cancun Agr. Compatible-2C</v>
      </c>
      <c r="E128" t="s">
        <v>70</v>
      </c>
      <c r="F128" s="12">
        <v>5033.3871823878007</v>
      </c>
      <c r="G128" s="12">
        <v>4756.4546799548452</v>
      </c>
      <c r="H128" s="12">
        <v>4437.949213167466</v>
      </c>
      <c r="I128" s="12">
        <v>2833.1301413188685</v>
      </c>
      <c r="J128" s="12">
        <v>1296.3893689845711</v>
      </c>
      <c r="K128" s="12">
        <v>1073.937353016604</v>
      </c>
      <c r="L128" s="12">
        <v>997.72698852579401</v>
      </c>
      <c r="M128" s="12">
        <v>974.50263860936855</v>
      </c>
      <c r="N128" s="12">
        <v>960.63971599999991</v>
      </c>
      <c r="O128" s="12">
        <v>948.68524400000001</v>
      </c>
    </row>
    <row r="129" spans="1:15" x14ac:dyDescent="0.35">
      <c r="A129" t="str">
        <f t="shared" si="1"/>
        <v>EU28Cancun Agr. Compatible-2CPercentile 20</v>
      </c>
      <c r="B129" t="s">
        <v>19</v>
      </c>
      <c r="C129" t="s">
        <v>0</v>
      </c>
      <c r="D129" t="str">
        <f>IFERROR(VLOOKUP(C129,Admin!$B$2:$C$4,2,0),"")</f>
        <v>Cancun Agr. Compatible-2C</v>
      </c>
      <c r="E129" t="s">
        <v>71</v>
      </c>
      <c r="F129" s="12">
        <v>4013.0840405096947</v>
      </c>
      <c r="G129" s="12">
        <v>3077.4222624523904</v>
      </c>
      <c r="H129" s="12">
        <v>1705.7154056438565</v>
      </c>
      <c r="I129" s="12">
        <v>-998.79139178206253</v>
      </c>
      <c r="J129" s="12">
        <v>-4359.8928421407882</v>
      </c>
      <c r="K129" s="12">
        <v>-7693.5542756272989</v>
      </c>
      <c r="L129" s="12">
        <v>-9913.0497844751044</v>
      </c>
      <c r="M129" s="12">
        <v>-11281.021835722746</v>
      </c>
      <c r="N129" s="12">
        <v>-12245.290966745592</v>
      </c>
      <c r="O129" s="12">
        <v>-12884.84996195231</v>
      </c>
    </row>
    <row r="130" spans="1:15" x14ac:dyDescent="0.35">
      <c r="A130" t="str">
        <f t="shared" si="1"/>
        <v>EU28Cancun Agr. Compatible-2CPercentile 80</v>
      </c>
      <c r="B130" t="s">
        <v>19</v>
      </c>
      <c r="C130" t="s">
        <v>0</v>
      </c>
      <c r="D130" t="str">
        <f>IFERROR(VLOOKUP(C130,Admin!$B$2:$C$4,2,0),"")</f>
        <v>Cancun Agr. Compatible-2C</v>
      </c>
      <c r="E130" t="s">
        <v>72</v>
      </c>
      <c r="F130" s="12">
        <v>4868.1833272892845</v>
      </c>
      <c r="G130" s="12">
        <v>4353.8050071828584</v>
      </c>
      <c r="H130" s="12">
        <v>3793.8465747254495</v>
      </c>
      <c r="I130" s="12">
        <v>2167.0806041499613</v>
      </c>
      <c r="J130" s="12">
        <v>974.00700243673953</v>
      </c>
      <c r="K130" s="12">
        <v>672.30177833363405</v>
      </c>
      <c r="L130" s="12">
        <v>489.55929683469071</v>
      </c>
      <c r="M130" s="12">
        <v>383.88484341492176</v>
      </c>
      <c r="N130" s="12">
        <v>433.14584670145405</v>
      </c>
      <c r="O130" s="12">
        <v>477.28193881888205</v>
      </c>
    </row>
    <row r="131" spans="1:15" x14ac:dyDescent="0.35">
      <c r="A131" t="str">
        <f t="shared" si="1"/>
        <v>EU28Cancun Agr. Compatible-2CCancun compatible level  (Min-Max)</v>
      </c>
      <c r="B131" t="s">
        <v>19</v>
      </c>
      <c r="C131" t="s">
        <v>0</v>
      </c>
      <c r="D131" t="str">
        <f>IFERROR(VLOOKUP(C131,Admin!$B$2:$C$4,2,0),"")</f>
        <v>Cancun Agr. Compatible-2C</v>
      </c>
      <c r="E131" t="s">
        <v>103</v>
      </c>
      <c r="F131" s="12">
        <v>4721.5930239321369</v>
      </c>
      <c r="G131" s="12">
        <v>4076.739722990962</v>
      </c>
      <c r="H131" s="12">
        <v>3334.6227775961124</v>
      </c>
      <c r="I131" s="12">
        <v>422.93986555297306</v>
      </c>
      <c r="J131" s="12">
        <v>-3460.9311734131343</v>
      </c>
      <c r="K131" s="12">
        <v>-5881.1306230590253</v>
      </c>
      <c r="L131" s="12">
        <v>-7244.6884295709424</v>
      </c>
      <c r="M131" s="12">
        <v>-8089.7664934765307</v>
      </c>
      <c r="N131" s="12">
        <v>-8698.5759023137307</v>
      </c>
      <c r="O131" s="12">
        <v>-9148.5154006065331</v>
      </c>
    </row>
    <row r="132" spans="1:15" x14ac:dyDescent="0.35">
      <c r="A132" t="str">
        <f t="shared" si="1"/>
        <v>EU28Cancun Agr. Compatible-2CCancun compatible level (20-80)</v>
      </c>
      <c r="B132" t="s">
        <v>19</v>
      </c>
      <c r="C132" t="s">
        <v>0</v>
      </c>
      <c r="D132" t="str">
        <f>IFERROR(VLOOKUP(C132,Admin!$B$2:$C$4,2,0),"")</f>
        <v>Cancun Agr. Compatible-2C</v>
      </c>
      <c r="E132" t="s">
        <v>99</v>
      </c>
      <c r="F132" s="12">
        <v>4699.1562264667473</v>
      </c>
      <c r="G132" s="12">
        <v>3990.1078837000323</v>
      </c>
      <c r="H132" s="12">
        <v>3133.43582189066</v>
      </c>
      <c r="I132" s="12">
        <v>870.80353904984156</v>
      </c>
      <c r="J132" s="12">
        <v>-1797.2818734779257</v>
      </c>
      <c r="K132" s="12">
        <v>-4295.3355909606726</v>
      </c>
      <c r="L132" s="12">
        <v>-5820.4243017914896</v>
      </c>
      <c r="M132" s="12">
        <v>-6781.6882708493358</v>
      </c>
      <c r="N132" s="12">
        <v>-7368.5532917879409</v>
      </c>
      <c r="O132" s="12">
        <v>-7817.560343526191</v>
      </c>
    </row>
    <row r="133" spans="1:15" x14ac:dyDescent="0.35">
      <c r="A133" t="str">
        <f t="shared" ref="A133:A175" si="2">B133&amp;D133&amp;E133</f>
        <v>EU28Paris Agr. Compatible -1.5CHistorical responsibility - excluding LULUCF (resp 1950 - 2010)</v>
      </c>
      <c r="B133" t="s">
        <v>19</v>
      </c>
      <c r="C133" t="s">
        <v>1</v>
      </c>
      <c r="D133" t="str">
        <f>IFERROR(VLOOKUP(C133,Admin!$B$2:$C$4,2,0),"")</f>
        <v>Paris Agr. Compatible -1.5C</v>
      </c>
      <c r="E133" t="s">
        <v>31</v>
      </c>
      <c r="F133" s="12">
        <v>4755.690079150545</v>
      </c>
      <c r="G133" s="12">
        <v>3296.0512532820048</v>
      </c>
      <c r="H133" s="12">
        <v>1788.1102146900544</v>
      </c>
      <c r="I133" s="12">
        <v>-1422.1372861953932</v>
      </c>
      <c r="J133" s="12">
        <v>-5036.7408826650972</v>
      </c>
      <c r="K133" s="12">
        <v>-7715.458390319186</v>
      </c>
      <c r="L133" s="12">
        <v>-9363.8581141192135</v>
      </c>
      <c r="M133" s="12">
        <v>-10236.268824917397</v>
      </c>
      <c r="N133" s="12">
        <v>-10872.364148300559</v>
      </c>
      <c r="O133" s="12">
        <v>-11178.213841919591</v>
      </c>
    </row>
    <row r="134" spans="1:15" x14ac:dyDescent="0.35">
      <c r="A134" t="str">
        <f t="shared" si="2"/>
        <v>EU28Paris Agr. Compatible -1.5CHistorical responsibility - including LULUCF (resp 1950 - 2010)</v>
      </c>
      <c r="B134" t="s">
        <v>19</v>
      </c>
      <c r="C134" t="s">
        <v>1</v>
      </c>
      <c r="D134" t="str">
        <f>IFERROR(VLOOKUP(C134,Admin!$B$2:$C$4,2,0),"")</f>
        <v>Paris Agr. Compatible -1.5C</v>
      </c>
      <c r="E134" t="s">
        <v>32</v>
      </c>
      <c r="F134" s="12">
        <v>4936.2964280540791</v>
      </c>
      <c r="G134" s="12">
        <v>3899.343818951701</v>
      </c>
      <c r="H134" s="12">
        <v>2818.4683893432284</v>
      </c>
      <c r="I134" s="12">
        <v>434.45755550029617</v>
      </c>
      <c r="J134" s="12">
        <v>-2262.4981733146724</v>
      </c>
      <c r="K134" s="12">
        <v>-4234.5640912771223</v>
      </c>
      <c r="L134" s="12">
        <v>-5405.7457941198209</v>
      </c>
      <c r="M134" s="12">
        <v>-5978.6301928331177</v>
      </c>
      <c r="N134" s="12">
        <v>-6419.6339943785115</v>
      </c>
      <c r="O134" s="12">
        <v>-6632.273983798671</v>
      </c>
    </row>
    <row r="135" spans="1:15" x14ac:dyDescent="0.35">
      <c r="A135" t="str">
        <f t="shared" si="2"/>
        <v>EU28Paris Agr. Compatible -1.5CResponsibility - 1/2 incl. LULUCF, 1/2 excl. LULUCF (resp 1950 - 2010)</v>
      </c>
      <c r="B135" t="s">
        <v>19</v>
      </c>
      <c r="C135" t="s">
        <v>1</v>
      </c>
      <c r="D135" t="str">
        <f>IFERROR(VLOOKUP(C135,Admin!$B$2:$C$4,2,0),"")</f>
        <v>Paris Agr. Compatible -1.5C</v>
      </c>
      <c r="E135" t="s">
        <v>33</v>
      </c>
      <c r="F135" s="12">
        <v>4830.3120943599779</v>
      </c>
      <c r="G135" s="12">
        <v>3545.3166156817902</v>
      </c>
      <c r="H135" s="12">
        <v>2213.8283793443852</v>
      </c>
      <c r="I135" s="12">
        <v>-655.03884610252305</v>
      </c>
      <c r="J135" s="12">
        <v>-3890.4933508998729</v>
      </c>
      <c r="K135" s="12">
        <v>-6277.2401388429735</v>
      </c>
      <c r="L135" s="12">
        <v>-7728.4653411807803</v>
      </c>
      <c r="M135" s="12">
        <v>-8477.1192895411041</v>
      </c>
      <c r="N135" s="12">
        <v>-9032.6076874302744</v>
      </c>
      <c r="O135" s="12">
        <v>-9299.94546822552</v>
      </c>
    </row>
    <row r="136" spans="1:15" x14ac:dyDescent="0.35">
      <c r="A136" t="str">
        <f t="shared" si="2"/>
        <v>EU28Paris Agr. Compatible -1.5CCapability - GDP (PPP) per capita</v>
      </c>
      <c r="B136" t="s">
        <v>19</v>
      </c>
      <c r="C136" t="s">
        <v>1</v>
      </c>
      <c r="D136" t="str">
        <f>IFERROR(VLOOKUP(C136,Admin!$B$2:$C$4,2,0),"")</f>
        <v>Paris Agr. Compatible -1.5C</v>
      </c>
      <c r="E136" t="s">
        <v>34</v>
      </c>
      <c r="F136" s="12">
        <v>4502.3433255552036</v>
      </c>
      <c r="G136" s="12">
        <v>2449.7786061212882</v>
      </c>
      <c r="H136" s="12">
        <v>342.76845248967612</v>
      </c>
      <c r="I136" s="12">
        <v>-4026.4880121862261</v>
      </c>
      <c r="J136" s="12">
        <v>-8928.3282402883815</v>
      </c>
      <c r="K136" s="12">
        <v>-12598.305951463839</v>
      </c>
      <c r="L136" s="12">
        <v>-14916.126418779988</v>
      </c>
      <c r="M136" s="12">
        <v>-16208.699650130688</v>
      </c>
      <c r="N136" s="12">
        <v>-17118.460899499511</v>
      </c>
      <c r="O136" s="12">
        <v>-17555.061123793286</v>
      </c>
    </row>
    <row r="137" spans="1:15" x14ac:dyDescent="0.35">
      <c r="A137" t="str">
        <f t="shared" si="2"/>
        <v>EU28Paris Agr. Compatible -1.5CCapability - HDI</v>
      </c>
      <c r="B137" t="s">
        <v>19</v>
      </c>
      <c r="C137" t="s">
        <v>1</v>
      </c>
      <c r="D137" t="str">
        <f>IFERROR(VLOOKUP(C137,Admin!$B$2:$C$4,2,0),"")</f>
        <v>Paris Agr. Compatible -1.5C</v>
      </c>
      <c r="E137" t="s">
        <v>35</v>
      </c>
      <c r="F137" s="12">
        <v>4995.357395121122</v>
      </c>
      <c r="G137" s="12">
        <v>4096.6294767878026</v>
      </c>
      <c r="H137" s="12">
        <v>3155.4108644549633</v>
      </c>
      <c r="I137" s="12">
        <v>1041.5917313913126</v>
      </c>
      <c r="J137" s="12">
        <v>-1355.2794720471568</v>
      </c>
      <c r="K137" s="12">
        <v>-3096.2597913026439</v>
      </c>
      <c r="L137" s="12">
        <v>-4111.384090899709</v>
      </c>
      <c r="M137" s="12">
        <v>-4586.3189227170587</v>
      </c>
      <c r="N137" s="12">
        <v>-4963.5248898215705</v>
      </c>
      <c r="O137" s="12">
        <v>-5145.6839171745669</v>
      </c>
    </row>
    <row r="138" spans="1:15" x14ac:dyDescent="0.35">
      <c r="A138" t="str">
        <f t="shared" si="2"/>
        <v>EU28Paris Agr. Compatible -1.5CCapability - 1/2 GDP per capita, 1/2 HDI</v>
      </c>
      <c r="B138" t="s">
        <v>19</v>
      </c>
      <c r="C138" t="s">
        <v>1</v>
      </c>
      <c r="D138" t="str">
        <f>IFERROR(VLOOKUP(C138,Admin!$B$2:$C$4,2,0),"")</f>
        <v>Paris Agr. Compatible -1.5C</v>
      </c>
      <c r="E138" t="s">
        <v>36</v>
      </c>
      <c r="F138" s="12">
        <v>4892.1902620584042</v>
      </c>
      <c r="G138" s="12">
        <v>3752.0127743515059</v>
      </c>
      <c r="H138" s="12">
        <v>2566.8429677445224</v>
      </c>
      <c r="I138" s="12">
        <v>-18.944447096433848</v>
      </c>
      <c r="J138" s="12">
        <v>-2940.0004327521851</v>
      </c>
      <c r="K138" s="12">
        <v>-5084.6388682660263</v>
      </c>
      <c r="L138" s="12">
        <v>-6372.3627490346771</v>
      </c>
      <c r="M138" s="12">
        <v>-7018.3949485926951</v>
      </c>
      <c r="N138" s="12">
        <v>-7507.0423634372091</v>
      </c>
      <c r="O138" s="12">
        <v>-7742.4452441442072</v>
      </c>
    </row>
    <row r="139" spans="1:15" x14ac:dyDescent="0.35">
      <c r="A139" t="str">
        <f t="shared" si="2"/>
        <v>EU28Paris Agr. Compatible -1.5C1/2 Responsibility - excl. LULUCF (resp 1950 - 2010), 1/2 Capability - GDP per capita</v>
      </c>
      <c r="B139" t="s">
        <v>19</v>
      </c>
      <c r="C139" t="s">
        <v>1</v>
      </c>
      <c r="D139" t="str">
        <f>IFERROR(VLOOKUP(C139,Admin!$B$2:$C$4,2,0),"")</f>
        <v>Paris Agr. Compatible -1.5C</v>
      </c>
      <c r="E139" t="s">
        <v>37</v>
      </c>
      <c r="F139" s="12">
        <v>4616.2536299410694</v>
      </c>
      <c r="G139" s="12">
        <v>2830.2815076326365</v>
      </c>
      <c r="H139" s="12">
        <v>992.6260793879344</v>
      </c>
      <c r="I139" s="12">
        <v>-2855.5143181676062</v>
      </c>
      <c r="J139" s="12">
        <v>-7178.5844833223955</v>
      </c>
      <c r="K139" s="12">
        <v>-10402.869680556798</v>
      </c>
      <c r="L139" s="12">
        <v>-12419.703774161877</v>
      </c>
      <c r="M139" s="12">
        <v>-13523.362642378033</v>
      </c>
      <c r="N139" s="12">
        <v>-14310.07763799908</v>
      </c>
      <c r="O139" s="12">
        <v>-14687.889531531135</v>
      </c>
    </row>
    <row r="140" spans="1:15" x14ac:dyDescent="0.35">
      <c r="A140" t="str">
        <f t="shared" si="2"/>
        <v>EU28Paris Agr. Compatible -1.5C1/2 Responsibility - excl. LULUCF (resp 1950 - 2010), 1/2 Capability - HDI</v>
      </c>
      <c r="B140" t="s">
        <v>19</v>
      </c>
      <c r="C140" t="s">
        <v>1</v>
      </c>
      <c r="D140" t="str">
        <f>IFERROR(VLOOKUP(C140,Admin!$B$2:$C$4,2,0),"")</f>
        <v>Paris Agr. Compatible -1.5C</v>
      </c>
      <c r="E140" t="s">
        <v>38</v>
      </c>
      <c r="F140" s="12">
        <v>4952.0883422041297</v>
      </c>
      <c r="G140" s="12">
        <v>3952.0947020865333</v>
      </c>
      <c r="H140" s="12">
        <v>2908.5611681226492</v>
      </c>
      <c r="I140" s="12">
        <v>596.79507314284524</v>
      </c>
      <c r="J140" s="12">
        <v>-2019.9230757976741</v>
      </c>
      <c r="K140" s="12">
        <v>-3930.2005721118512</v>
      </c>
      <c r="L140" s="12">
        <v>-5059.6551371016067</v>
      </c>
      <c r="M140" s="12">
        <v>-5606.3494609097697</v>
      </c>
      <c r="N140" s="12">
        <v>-6030.2947892455086</v>
      </c>
      <c r="O140" s="12">
        <v>-6234.7846795379483</v>
      </c>
    </row>
    <row r="141" spans="1:15" x14ac:dyDescent="0.35">
      <c r="A141" t="str">
        <f t="shared" si="2"/>
        <v>EU28Paris Agr. Compatible -1.5C1/2 Responsibility - incl. LULUCF (resp 1950 - 2010), 1/2 Capability - GDP per capita</v>
      </c>
      <c r="B141" t="s">
        <v>19</v>
      </c>
      <c r="C141" t="s">
        <v>1</v>
      </c>
      <c r="D141" t="str">
        <f>IFERROR(VLOOKUP(C141,Admin!$B$2:$C$4,2,0),"")</f>
        <v>Paris Agr. Compatible -1.5C</v>
      </c>
      <c r="E141" t="s">
        <v>39</v>
      </c>
      <c r="F141" s="12">
        <v>4662.6071157997494</v>
      </c>
      <c r="G141" s="12">
        <v>2985.1194387529545</v>
      </c>
      <c r="H141" s="12">
        <v>1257.0724477914719</v>
      </c>
      <c r="I141" s="12">
        <v>-2379.0103455093308</v>
      </c>
      <c r="J141" s="12">
        <v>-6466.5617832504886</v>
      </c>
      <c r="K141" s="12">
        <v>-9509.4814600109657</v>
      </c>
      <c r="L141" s="12">
        <v>-11403.835259206418</v>
      </c>
      <c r="M141" s="12">
        <v>-12430.619262525406</v>
      </c>
      <c r="N141" s="12">
        <v>-13167.263083165306</v>
      </c>
      <c r="O141" s="12">
        <v>-13521.15225896509</v>
      </c>
    </row>
    <row r="142" spans="1:15" x14ac:dyDescent="0.35">
      <c r="A142" t="str">
        <f t="shared" si="2"/>
        <v>EU28Paris Agr. Compatible -1.5C1/2 Responsibility - incl. LULUCF (resp 1950 - 2010), 1/2 Capability - HDI</v>
      </c>
      <c r="B142" t="s">
        <v>19</v>
      </c>
      <c r="C142" t="s">
        <v>1</v>
      </c>
      <c r="D142" t="str">
        <f>IFERROR(VLOOKUP(C142,Admin!$B$2:$C$4,2,0),"")</f>
        <v>Paris Agr. Compatible -1.5C</v>
      </c>
      <c r="E142" t="s">
        <v>40</v>
      </c>
      <c r="F142" s="12">
        <v>4987.6070601213269</v>
      </c>
      <c r="G142" s="12">
        <v>4070.74046726398</v>
      </c>
      <c r="H142" s="12">
        <v>3111.1952481611779</v>
      </c>
      <c r="I142" s="12">
        <v>961.91993652146527</v>
      </c>
      <c r="J142" s="12">
        <v>-1474.3301615646737</v>
      </c>
      <c r="K142" s="12">
        <v>-3245.6349216911394</v>
      </c>
      <c r="L142" s="12">
        <v>-4281.2380115013566</v>
      </c>
      <c r="M142" s="12">
        <v>-4769.0263740722203</v>
      </c>
      <c r="N142" s="12">
        <v>-5154.6042763774685</v>
      </c>
      <c r="O142" s="12">
        <v>-5340.7631987350378</v>
      </c>
    </row>
    <row r="143" spans="1:15" x14ac:dyDescent="0.35">
      <c r="A143" t="str">
        <f t="shared" si="2"/>
        <v>EU28Paris Agr. Compatible -1.5C1/2 Responsibility - 1/2 incl. LULUCF, 1/2 excl. LULUCF (resp 1950 - 2010) 1/2 Capability - 1/2 GDP per capita, 1/2 HDI</v>
      </c>
      <c r="B143" t="s">
        <v>19</v>
      </c>
      <c r="C143" t="s">
        <v>1</v>
      </c>
      <c r="D143" t="str">
        <f>IFERROR(VLOOKUP(C143,Admin!$B$2:$C$4,2,0),"")</f>
        <v>Paris Agr. Compatible -1.5C</v>
      </c>
      <c r="E143" t="s">
        <v>41</v>
      </c>
      <c r="F143" s="12">
        <v>4872.3199729789667</v>
      </c>
      <c r="G143" s="12">
        <v>3685.6385978504568</v>
      </c>
      <c r="H143" s="12">
        <v>2453.4830836096803</v>
      </c>
      <c r="I143" s="12">
        <v>-223.2067913155322</v>
      </c>
      <c r="J143" s="12">
        <v>-3245.2222865019767</v>
      </c>
      <c r="K143" s="12">
        <v>-5467.6064460773687</v>
      </c>
      <c r="L143" s="12">
        <v>-6807.8337968951482</v>
      </c>
      <c r="M143" s="12">
        <v>-7486.8198457732942</v>
      </c>
      <c r="N143" s="12">
        <v>-7996.931206704965</v>
      </c>
      <c r="O143" s="12">
        <v>-8242.5890080096306</v>
      </c>
    </row>
    <row r="144" spans="1:15" x14ac:dyDescent="0.35">
      <c r="A144" t="str">
        <f t="shared" si="2"/>
        <v>EU28Paris Agr. Compatible -1.5CSouth_African_Proposal Default</v>
      </c>
      <c r="B144" t="s">
        <v>19</v>
      </c>
      <c r="C144" t="s">
        <v>1</v>
      </c>
      <c r="D144" t="str">
        <f>IFERROR(VLOOKUP(C144,Admin!$B$2:$C$4,2,0),"")</f>
        <v>Paris Agr. Compatible -1.5C</v>
      </c>
      <c r="E144" t="s">
        <v>42</v>
      </c>
      <c r="F144" s="12">
        <v>4018.8449328876304</v>
      </c>
      <c r="G144" s="12">
        <v>1662.6391926292558</v>
      </c>
      <c r="H144" s="12">
        <v>-758.03760305103185</v>
      </c>
      <c r="I144" s="12">
        <v>-5819.3099356555367</v>
      </c>
      <c r="J144" s="12">
        <v>-11498.260916640227</v>
      </c>
      <c r="K144" s="12">
        <v>-15750.897645044381</v>
      </c>
      <c r="L144" s="12">
        <v>-18490.082480469766</v>
      </c>
      <c r="M144" s="12">
        <v>-20083.401880159858</v>
      </c>
      <c r="N144" s="12">
        <v>-21219.06307360038</v>
      </c>
      <c r="O144" s="12">
        <v>-21803.812618932247</v>
      </c>
    </row>
    <row r="145" spans="1:15" x14ac:dyDescent="0.35">
      <c r="A145" t="str">
        <f t="shared" si="2"/>
        <v>EU28Paris Agr. Compatible -1.5CSouth_African_Proposal responsibility 0,6</v>
      </c>
      <c r="B145" t="s">
        <v>19</v>
      </c>
      <c r="C145" t="s">
        <v>1</v>
      </c>
      <c r="D145" t="str">
        <f>IFERROR(VLOOKUP(C145,Admin!$B$2:$C$4,2,0),"")</f>
        <v>Paris Agr. Compatible -1.5C</v>
      </c>
      <c r="E145" t="s">
        <v>43</v>
      </c>
      <c r="F145" s="12">
        <v>4081.4455196011781</v>
      </c>
      <c r="G145" s="12">
        <v>1839.4466958998005</v>
      </c>
      <c r="H145" s="12">
        <v>-465.5714899481336</v>
      </c>
      <c r="I145" s="12">
        <v>-5299.758102808737</v>
      </c>
      <c r="J145" s="12">
        <v>-10726.166667026082</v>
      </c>
      <c r="K145" s="12">
        <v>-14784.943718524899</v>
      </c>
      <c r="L145" s="12">
        <v>-17392.122867676004</v>
      </c>
      <c r="M145" s="12">
        <v>-18901.173443462456</v>
      </c>
      <c r="N145" s="12">
        <v>-19980.776526347305</v>
      </c>
      <c r="O145" s="12">
        <v>-20537.173747283548</v>
      </c>
    </row>
    <row r="146" spans="1:15" x14ac:dyDescent="0.35">
      <c r="A146" t="str">
        <f t="shared" si="2"/>
        <v>EU28Paris Agr. Compatible -1.5CSouth_African_Proposal capacity 0,6</v>
      </c>
      <c r="B146" t="s">
        <v>19</v>
      </c>
      <c r="C146" t="s">
        <v>1</v>
      </c>
      <c r="D146" t="str">
        <f>IFERROR(VLOOKUP(C146,Admin!$B$2:$C$4,2,0),"")</f>
        <v>Paris Agr. Compatible -1.5C</v>
      </c>
      <c r="E146" t="s">
        <v>44</v>
      </c>
      <c r="F146" s="12">
        <v>3956.768414883607</v>
      </c>
      <c r="G146" s="12">
        <v>1487.311855678834</v>
      </c>
      <c r="H146" s="12">
        <v>-1048.0552991898048</v>
      </c>
      <c r="I146" s="12">
        <v>-6334.5122747856576</v>
      </c>
      <c r="J146" s="12">
        <v>-12263.891481834316</v>
      </c>
      <c r="K146" s="12">
        <v>-16708.764966400755</v>
      </c>
      <c r="L146" s="12">
        <v>-19578.850385843583</v>
      </c>
      <c r="M146" s="12">
        <v>-21255.733142346449</v>
      </c>
      <c r="N146" s="12">
        <v>-22446.983148797688</v>
      </c>
      <c r="O146" s="12">
        <v>-23059.847663464472</v>
      </c>
    </row>
    <row r="147" spans="1:15" x14ac:dyDescent="0.35">
      <c r="A147" t="str">
        <f t="shared" si="2"/>
        <v>EU28Paris Agr. Compatible -1.5CSouth_African_Proposal percentage_adjustment 75%</v>
      </c>
      <c r="B147" t="s">
        <v>19</v>
      </c>
      <c r="C147" t="s">
        <v>1</v>
      </c>
      <c r="D147" t="str">
        <f>IFERROR(VLOOKUP(C147,Admin!$B$2:$C$4,2,0),"")</f>
        <v>Paris Agr. Compatible -1.5C</v>
      </c>
      <c r="E147" t="s">
        <v>45</v>
      </c>
      <c r="F147" s="12">
        <v>4012.8594899610489</v>
      </c>
      <c r="G147" s="12">
        <v>1645.7340600198843</v>
      </c>
      <c r="H147" s="12">
        <v>-786.00122639447466</v>
      </c>
      <c r="I147" s="12">
        <v>-5868.9859531844886</v>
      </c>
      <c r="J147" s="12">
        <v>-11572.08332482552</v>
      </c>
      <c r="K147" s="12">
        <v>-15843.255598865881</v>
      </c>
      <c r="L147" s="12">
        <v>-18595.061921447508</v>
      </c>
      <c r="M147" s="12">
        <v>-20196.438533736487</v>
      </c>
      <c r="N147" s="12">
        <v>-21337.459622969011</v>
      </c>
      <c r="O147" s="12">
        <v>-21924.920024994313</v>
      </c>
    </row>
    <row r="148" spans="1:15" x14ac:dyDescent="0.35">
      <c r="A148" t="str">
        <f t="shared" si="2"/>
        <v>EU28Paris Agr. Compatible -1.5CSouth_African_Proposal percentage_adjustment 50%</v>
      </c>
      <c r="B148" t="s">
        <v>19</v>
      </c>
      <c r="C148" t="s">
        <v>1</v>
      </c>
      <c r="D148" t="str">
        <f>IFERROR(VLOOKUP(C148,Admin!$B$2:$C$4,2,0),"")</f>
        <v>Paris Agr. Compatible -1.5C</v>
      </c>
      <c r="E148" t="s">
        <v>46</v>
      </c>
      <c r="F148" s="12">
        <v>4032.3446856528235</v>
      </c>
      <c r="G148" s="12">
        <v>1700.7675506286071</v>
      </c>
      <c r="H148" s="12">
        <v>-694.96758364126265</v>
      </c>
      <c r="I148" s="12">
        <v>-5707.2691120730133</v>
      </c>
      <c r="J148" s="12">
        <v>-11331.759578099844</v>
      </c>
      <c r="K148" s="12">
        <v>-15542.590664628187</v>
      </c>
      <c r="L148" s="12">
        <v>-18253.308608258176</v>
      </c>
      <c r="M148" s="12">
        <v>-19828.455521902444</v>
      </c>
      <c r="N148" s="12">
        <v>-20952.027840897608</v>
      </c>
      <c r="O148" s="12">
        <v>-21530.6632363508</v>
      </c>
    </row>
    <row r="149" spans="1:15" x14ac:dyDescent="0.35">
      <c r="A149" t="str">
        <f t="shared" si="2"/>
        <v>EU28Paris Agr. Compatible -1.5CPer capita convergence classical</v>
      </c>
      <c r="B149" t="s">
        <v>19</v>
      </c>
      <c r="C149" t="s">
        <v>1</v>
      </c>
      <c r="D149" t="str">
        <f>IFERROR(VLOOKUP(C149,Admin!$B$2:$C$4,2,0),"")</f>
        <v>Paris Agr. Compatible -1.5C</v>
      </c>
      <c r="E149" t="s">
        <v>47</v>
      </c>
      <c r="F149" s="12">
        <v>3897.8286574371436</v>
      </c>
      <c r="G149" s="12">
        <v>3434.1996167939283</v>
      </c>
      <c r="H149" s="12">
        <v>2958.1177105007055</v>
      </c>
      <c r="I149" s="12">
        <v>1990.1643224020841</v>
      </c>
      <c r="J149" s="12">
        <v>1023.1131980000002</v>
      </c>
      <c r="K149" s="12">
        <v>1005.6196960000001</v>
      </c>
      <c r="L149" s="12">
        <v>986.32608000000005</v>
      </c>
      <c r="M149" s="12">
        <v>971.81707800000015</v>
      </c>
      <c r="N149" s="12">
        <v>960.63971599999991</v>
      </c>
      <c r="O149" s="12">
        <v>948.68524400000001</v>
      </c>
    </row>
    <row r="150" spans="1:15" x14ac:dyDescent="0.35">
      <c r="A150" t="str">
        <f t="shared" si="2"/>
        <v>EU28Paris Agr. Compatible -1.5CPer capita convergence classical non linear</v>
      </c>
      <c r="B150" t="s">
        <v>19</v>
      </c>
      <c r="C150" t="s">
        <v>1</v>
      </c>
      <c r="D150" t="str">
        <f>IFERROR(VLOOKUP(C150,Admin!$B$2:$C$4,2,0),"")</f>
        <v>Paris Agr. Compatible -1.5C</v>
      </c>
      <c r="E150" t="s">
        <v>48</v>
      </c>
      <c r="F150" s="12">
        <v>3826.024475970145</v>
      </c>
      <c r="G150" s="12">
        <v>3034.9839002215422</v>
      </c>
      <c r="H150" s="12">
        <v>2148.2048869851455</v>
      </c>
      <c r="I150" s="12">
        <v>1089.8213562630433</v>
      </c>
      <c r="J150" s="12">
        <v>1023.1131980000002</v>
      </c>
      <c r="K150" s="12">
        <v>1005.6196960000001</v>
      </c>
      <c r="L150" s="12">
        <v>986.32608000000005</v>
      </c>
      <c r="M150" s="12">
        <v>971.81707800000015</v>
      </c>
      <c r="N150" s="12">
        <v>960.63971599999991</v>
      </c>
      <c r="O150" s="12">
        <v>948.68524400000001</v>
      </c>
    </row>
    <row r="151" spans="1:15" x14ac:dyDescent="0.35">
      <c r="A151" t="str">
        <f t="shared" si="2"/>
        <v>EU28Paris Agr. Compatible -1.5CPer_capita convergence classical cutoff year 2020</v>
      </c>
      <c r="B151" t="s">
        <v>19</v>
      </c>
      <c r="C151" t="s">
        <v>1</v>
      </c>
      <c r="D151" t="str">
        <f>IFERROR(VLOOKUP(C151,Admin!$B$2:$C$4,2,0),"")</f>
        <v>Paris Agr. Compatible -1.5C</v>
      </c>
      <c r="E151" t="s">
        <v>49</v>
      </c>
      <c r="F151" s="12">
        <v>3897.8286574371436</v>
      </c>
      <c r="G151" s="12">
        <v>3419.9888881976199</v>
      </c>
      <c r="H151" s="12">
        <v>2942.1491189580956</v>
      </c>
      <c r="I151" s="12">
        <v>1986.4695804790476</v>
      </c>
      <c r="J151" s="12">
        <v>1023.1131980000002</v>
      </c>
      <c r="K151" s="12">
        <v>1005.6196960000001</v>
      </c>
      <c r="L151" s="12">
        <v>986.32608000000005</v>
      </c>
      <c r="M151" s="12">
        <v>971.81707800000015</v>
      </c>
      <c r="N151" s="12">
        <v>960.63971599999991</v>
      </c>
      <c r="O151" s="12">
        <v>948.68524400000001</v>
      </c>
    </row>
    <row r="152" spans="1:15" x14ac:dyDescent="0.35">
      <c r="A152" t="str">
        <f t="shared" si="2"/>
        <v>EU28Paris Agr. Compatible -1.5CPer capita convergence classical cutoff year 2020 non linear</v>
      </c>
      <c r="B152" t="s">
        <v>19</v>
      </c>
      <c r="C152" t="s">
        <v>1</v>
      </c>
      <c r="D152" t="str">
        <f>IFERROR(VLOOKUP(C152,Admin!$B$2:$C$4,2,0),"")</f>
        <v>Paris Agr. Compatible -1.5C</v>
      </c>
      <c r="E152" t="s">
        <v>50</v>
      </c>
      <c r="F152" s="12">
        <v>3826.024475970145</v>
      </c>
      <c r="G152" s="12">
        <v>3022.4251274905387</v>
      </c>
      <c r="H152" s="12">
        <v>2136.6083888916678</v>
      </c>
      <c r="I152" s="12">
        <v>1087.7981018974212</v>
      </c>
      <c r="J152" s="12">
        <v>1023.1131980000002</v>
      </c>
      <c r="K152" s="12">
        <v>1005.6196960000001</v>
      </c>
      <c r="L152" s="12">
        <v>986.32608000000005</v>
      </c>
      <c r="M152" s="12">
        <v>971.81707800000015</v>
      </c>
      <c r="N152" s="12">
        <v>960.63971599999991</v>
      </c>
      <c r="O152" s="12">
        <v>948.68524400000001</v>
      </c>
    </row>
    <row r="153" spans="1:15" x14ac:dyDescent="0.35">
      <c r="A153" t="str">
        <f t="shared" si="2"/>
        <v>EU28Paris Agr. Compatible -1.5CPer capita convergence CDC</v>
      </c>
      <c r="B153" t="s">
        <v>19</v>
      </c>
      <c r="C153" t="s">
        <v>1</v>
      </c>
      <c r="D153" t="str">
        <f>IFERROR(VLOOKUP(C153,Admin!$B$2:$C$4,2,0),"")</f>
        <v>Paris Agr. Compatible -1.5C</v>
      </c>
      <c r="E153" t="s">
        <v>51</v>
      </c>
      <c r="F153" s="12">
        <v>4025.5327873194033</v>
      </c>
      <c r="G153" s="12">
        <v>3625.5242444976316</v>
      </c>
      <c r="H153" s="12">
        <v>3191.4442360140638</v>
      </c>
      <c r="I153" s="12">
        <v>2275.159744993703</v>
      </c>
      <c r="J153" s="12">
        <v>1296.3893689845711</v>
      </c>
      <c r="K153" s="12">
        <v>1073.937353016604</v>
      </c>
      <c r="L153" s="12">
        <v>997.72698852579401</v>
      </c>
      <c r="M153" s="12">
        <v>974.50263860936855</v>
      </c>
      <c r="N153" s="12">
        <v>960.63971599999991</v>
      </c>
      <c r="O153" s="12">
        <v>948.68524400000001</v>
      </c>
    </row>
    <row r="154" spans="1:15" x14ac:dyDescent="0.35">
      <c r="A154" t="str">
        <f t="shared" si="2"/>
        <v>EU28Paris Agr. Compatible -1.5CPer capita convergence CDC non linear</v>
      </c>
      <c r="B154" t="s">
        <v>19</v>
      </c>
      <c r="C154" t="s">
        <v>1</v>
      </c>
      <c r="D154" t="str">
        <f>IFERROR(VLOOKUP(C154,Admin!$B$2:$C$4,2,0),"")</f>
        <v>Paris Agr. Compatible -1.5C</v>
      </c>
      <c r="E154" t="s">
        <v>52</v>
      </c>
      <c r="F154" s="12">
        <v>3996.6938899147945</v>
      </c>
      <c r="G154" s="12">
        <v>3356.6434056408089</v>
      </c>
      <c r="H154" s="12">
        <v>2575.9990551260216</v>
      </c>
      <c r="I154" s="12">
        <v>1363.4538915802152</v>
      </c>
      <c r="J154" s="12">
        <v>1058.9841151587107</v>
      </c>
      <c r="K154" s="12">
        <v>1006.9092406344466</v>
      </c>
      <c r="L154" s="12">
        <v>986.32611998363154</v>
      </c>
      <c r="M154" s="12">
        <v>971.81707800000015</v>
      </c>
      <c r="N154" s="12">
        <v>960.63971599999991</v>
      </c>
      <c r="O154" s="12">
        <v>948.68524400000001</v>
      </c>
    </row>
    <row r="155" spans="1:15" x14ac:dyDescent="0.35">
      <c r="A155" t="str">
        <f t="shared" si="2"/>
        <v>EU28Paris Agr. Compatible -1.5CPer capita convergence CDC cutoff year 2020</v>
      </c>
      <c r="B155" t="s">
        <v>19</v>
      </c>
      <c r="C155" t="s">
        <v>1</v>
      </c>
      <c r="D155" t="str">
        <f>IFERROR(VLOOKUP(C155,Admin!$B$2:$C$4,2,0),"")</f>
        <v>Paris Agr. Compatible -1.5C</v>
      </c>
      <c r="E155" t="s">
        <v>53</v>
      </c>
      <c r="F155" s="12">
        <v>4025.5327873194033</v>
      </c>
      <c r="G155" s="12">
        <v>3610.5218140023449</v>
      </c>
      <c r="H155" s="12">
        <v>3174.2160948704513</v>
      </c>
      <c r="I155" s="12">
        <v>2270.9359088024853</v>
      </c>
      <c r="J155" s="12">
        <v>1296.3893689845711</v>
      </c>
      <c r="K155" s="12">
        <v>1073.937353016604</v>
      </c>
      <c r="L155" s="12">
        <v>997.72698852579401</v>
      </c>
      <c r="M155" s="12">
        <v>974.50263860936855</v>
      </c>
      <c r="N155" s="12">
        <v>960.63971599999991</v>
      </c>
      <c r="O155" s="12">
        <v>948.68524400000001</v>
      </c>
    </row>
    <row r="156" spans="1:15" x14ac:dyDescent="0.35">
      <c r="A156" t="str">
        <f t="shared" si="2"/>
        <v>EU28Paris Agr. Compatible -1.5CPer capita convergence CDC cutoff year 2020 non linear</v>
      </c>
      <c r="B156" t="s">
        <v>19</v>
      </c>
      <c r="C156" t="s">
        <v>1</v>
      </c>
      <c r="D156" t="str">
        <f>IFERROR(VLOOKUP(C156,Admin!$B$2:$C$4,2,0),"")</f>
        <v>Paris Agr. Compatible -1.5C</v>
      </c>
      <c r="E156" t="s">
        <v>54</v>
      </c>
      <c r="F156" s="12">
        <v>3996.6938899147945</v>
      </c>
      <c r="G156" s="12">
        <v>3342.7536048852307</v>
      </c>
      <c r="H156" s="12">
        <v>2562.0932269098439</v>
      </c>
      <c r="I156" s="12">
        <v>1360.9226381572478</v>
      </c>
      <c r="J156" s="12">
        <v>1058.9841151587107</v>
      </c>
      <c r="K156" s="12">
        <v>1006.9092406344466</v>
      </c>
      <c r="L156" s="12">
        <v>986.32611998363154</v>
      </c>
      <c r="M156" s="12">
        <v>971.81707800000015</v>
      </c>
      <c r="N156" s="12">
        <v>960.63971599999991</v>
      </c>
      <c r="O156" s="12">
        <v>948.68524400000001</v>
      </c>
    </row>
    <row r="157" spans="1:15" x14ac:dyDescent="0.35">
      <c r="A157" t="str">
        <f t="shared" si="2"/>
        <v>EU28Paris Agr. Compatible -1.5CSouth-North Proposal equally distributed weights</v>
      </c>
      <c r="B157" t="s">
        <v>19</v>
      </c>
      <c r="C157" t="s">
        <v>1</v>
      </c>
      <c r="D157" t="str">
        <f>IFERROR(VLOOKUP(C157,Admin!$B$2:$C$4,2,0),"")</f>
        <v>Paris Agr. Compatible -1.5C</v>
      </c>
      <c r="E157" t="s">
        <v>55</v>
      </c>
      <c r="F157" s="12">
        <v>4568.4279657325087</v>
      </c>
      <c r="G157" s="12">
        <v>2051.5248573421268</v>
      </c>
      <c r="H157" s="12">
        <v>-263.04884054594453</v>
      </c>
      <c r="I157" s="12">
        <v>-3417.4704175974348</v>
      </c>
      <c r="J157" s="12">
        <v>-6437.8860405361029</v>
      </c>
      <c r="K157" s="12">
        <v>-7757.5517597023654</v>
      </c>
      <c r="L157" s="12">
        <v>-8668.7480023110838</v>
      </c>
      <c r="M157" s="12">
        <v>-9389.054819955998</v>
      </c>
      <c r="N157" s="12">
        <v>-9530.7932625133544</v>
      </c>
      <c r="O157" s="12">
        <v>-9268.1176436720052</v>
      </c>
    </row>
    <row r="158" spans="1:15" x14ac:dyDescent="0.35">
      <c r="A158" t="str">
        <f t="shared" si="2"/>
        <v>EU28Paris Agr. Compatible -1.5CSouth-North Proposal - 1/2 potential, 1/4 responsibility (resp 1950 - 2010), 1/4 capability</v>
      </c>
      <c r="B158" t="s">
        <v>19</v>
      </c>
      <c r="C158" t="s">
        <v>1</v>
      </c>
      <c r="D158" t="str">
        <f>IFERROR(VLOOKUP(C158,Admin!$B$2:$C$4,2,0),"")</f>
        <v>Paris Agr. Compatible -1.5C</v>
      </c>
      <c r="E158" t="s">
        <v>56</v>
      </c>
      <c r="F158" s="12">
        <v>4568.614302817623</v>
      </c>
      <c r="G158" s="12">
        <v>2061.6913745993938</v>
      </c>
      <c r="H158" s="12">
        <v>-263.25500474734417</v>
      </c>
      <c r="I158" s="12">
        <v>-3417.5331981229729</v>
      </c>
      <c r="J158" s="12">
        <v>-6437.7341398555636</v>
      </c>
      <c r="K158" s="12">
        <v>-7732.2239646159851</v>
      </c>
      <c r="L158" s="12">
        <v>-8636.1719150859735</v>
      </c>
      <c r="M158" s="12">
        <v>-9349.7851208695338</v>
      </c>
      <c r="N158" s="12">
        <v>-9514.6529051367834</v>
      </c>
      <c r="O158" s="12">
        <v>-9249.3222150561778</v>
      </c>
    </row>
    <row r="159" spans="1:15" x14ac:dyDescent="0.35">
      <c r="A159" t="str">
        <f t="shared" si="2"/>
        <v>EU28Paris Agr. Compatible -1.5CSouth-North Proposal - 1/4 potential, 1/2 responsibility (resp 1950 - 2010), 1/4 capability</v>
      </c>
      <c r="B159" t="s">
        <v>19</v>
      </c>
      <c r="C159" t="s">
        <v>1</v>
      </c>
      <c r="D159" t="str">
        <f>IFERROR(VLOOKUP(C159,Admin!$B$2:$C$4,2,0),"")</f>
        <v>Paris Agr. Compatible -1.5C</v>
      </c>
      <c r="E159" t="s">
        <v>57</v>
      </c>
      <c r="F159" s="12">
        <v>4568.4004721455849</v>
      </c>
      <c r="G159" s="12">
        <v>2048.6490931324324</v>
      </c>
      <c r="H159" s="12">
        <v>-289.3501142657077</v>
      </c>
      <c r="I159" s="12">
        <v>-3465.1179813141944</v>
      </c>
      <c r="J159" s="12">
        <v>-6510.7492963744189</v>
      </c>
      <c r="K159" s="12">
        <v>-7830.5697259926374</v>
      </c>
      <c r="L159" s="12">
        <v>-8704.0157347255445</v>
      </c>
      <c r="M159" s="12">
        <v>-9414.0222233843924</v>
      </c>
      <c r="N159" s="12">
        <v>-9591.7071903309916</v>
      </c>
      <c r="O159" s="12">
        <v>-9328.5885099557563</v>
      </c>
    </row>
    <row r="160" spans="1:15" x14ac:dyDescent="0.35">
      <c r="A160" t="str">
        <f t="shared" si="2"/>
        <v>EU28Paris Agr. Compatible -1.5CSouth-North Proposal - 1/4 potential, 1/4 responsibility (resp 1950 - 2010), 1/2 capability</v>
      </c>
      <c r="B160" t="s">
        <v>19</v>
      </c>
      <c r="C160" t="s">
        <v>1</v>
      </c>
      <c r="D160" t="str">
        <f>IFERROR(VLOOKUP(C160,Admin!$B$2:$C$4,2,0),"")</f>
        <v>Paris Agr. Compatible -1.5C</v>
      </c>
      <c r="E160" t="s">
        <v>58</v>
      </c>
      <c r="F160" s="12">
        <v>4568.3776763683427</v>
      </c>
      <c r="G160" s="12">
        <v>2047.6298057458407</v>
      </c>
      <c r="H160" s="12">
        <v>-289.6911805660078</v>
      </c>
      <c r="I160" s="12">
        <v>-3466.1479183141191</v>
      </c>
      <c r="J160" s="12">
        <v>-6512.2172874283542</v>
      </c>
      <c r="K160" s="12">
        <v>-7832.0918390731085</v>
      </c>
      <c r="L160" s="12">
        <v>-8736.7650183530022</v>
      </c>
      <c r="M160" s="12">
        <v>-9447.0471390787352</v>
      </c>
      <c r="N160" s="12">
        <v>-9619.0601248886087</v>
      </c>
      <c r="O160" s="12">
        <v>-9362.8882225909729</v>
      </c>
    </row>
    <row r="161" spans="1:15" x14ac:dyDescent="0.35">
      <c r="A161" t="str">
        <f t="shared" si="2"/>
        <v>EU28Paris Agr. Compatible -1.5CGDR Equity tool (resp 1990 - 2010)</v>
      </c>
      <c r="B161" t="s">
        <v>19</v>
      </c>
      <c r="C161" t="s">
        <v>1</v>
      </c>
      <c r="D161" t="str">
        <f>IFERROR(VLOOKUP(C161,Admin!$B$2:$C$4,2,0),"")</f>
        <v>Paris Agr. Compatible -1.5C</v>
      </c>
      <c r="E161" t="s">
        <v>59</v>
      </c>
      <c r="F161" s="12">
        <v>4549.8742383283925</v>
      </c>
      <c r="G161" s="12">
        <v>2391.6232187269993</v>
      </c>
      <c r="H161" s="12">
        <v>557.2613120116564</v>
      </c>
      <c r="I161" s="12">
        <v>-1503.522605000222</v>
      </c>
      <c r="J161" s="12">
        <v>-3140.0052147965403</v>
      </c>
      <c r="K161" s="12">
        <v>-3045.6182162642108</v>
      </c>
      <c r="L161" s="12">
        <v>-2553.6184178717563</v>
      </c>
      <c r="M161" s="12">
        <v>-1974.7278967306991</v>
      </c>
      <c r="N161" s="12">
        <v>-1395.6284121260205</v>
      </c>
      <c r="O161" s="12">
        <v>-934.56578085607896</v>
      </c>
    </row>
    <row r="162" spans="1:15" x14ac:dyDescent="0.35">
      <c r="A162" t="str">
        <f t="shared" si="2"/>
        <v>EU28Paris Agr. Compatible -1.5CGDR Equity tool (resp 1950 - 2010)</v>
      </c>
      <c r="B162" t="s">
        <v>19</v>
      </c>
      <c r="C162" t="s">
        <v>1</v>
      </c>
      <c r="D162" t="str">
        <f>IFERROR(VLOOKUP(C162,Admin!$B$2:$C$4,2,0),"")</f>
        <v>Paris Agr. Compatible -1.5C</v>
      </c>
      <c r="E162" t="s">
        <v>60</v>
      </c>
      <c r="F162" s="12">
        <v>4545.0890407720835</v>
      </c>
      <c r="G162" s="12">
        <v>2213.0559700117042</v>
      </c>
      <c r="H162" s="12">
        <v>210.03443151697238</v>
      </c>
      <c r="I162" s="12">
        <v>-2084.0975049082831</v>
      </c>
      <c r="J162" s="12">
        <v>-3942.1594937221007</v>
      </c>
      <c r="K162" s="12">
        <v>-3883.6605725563727</v>
      </c>
      <c r="L162" s="12">
        <v>-3370.3252125461454</v>
      </c>
      <c r="M162" s="12">
        <v>-2748.7962495479205</v>
      </c>
      <c r="N162" s="12">
        <v>-2099.764557837841</v>
      </c>
      <c r="O162" s="12">
        <v>-1551.1693238929599</v>
      </c>
    </row>
    <row r="163" spans="1:15" x14ac:dyDescent="0.35">
      <c r="A163" t="str">
        <f t="shared" si="2"/>
        <v>EU28Paris Agr. Compatible -1.5CGDR Equity tool (resp 1970 - 2010)</v>
      </c>
      <c r="B163" t="s">
        <v>19</v>
      </c>
      <c r="C163" t="s">
        <v>1</v>
      </c>
      <c r="D163" t="str">
        <f>IFERROR(VLOOKUP(C163,Admin!$B$2:$C$4,2,0),"")</f>
        <v>Paris Agr. Compatible -1.5C</v>
      </c>
      <c r="E163" t="s">
        <v>61</v>
      </c>
      <c r="F163" s="12">
        <v>4549.1441996838257</v>
      </c>
      <c r="G163" s="12">
        <v>2364.5133694733213</v>
      </c>
      <c r="H163" s="12">
        <v>492.44793792585142</v>
      </c>
      <c r="I163" s="12">
        <v>-1684.6629394065635</v>
      </c>
      <c r="J163" s="12">
        <v>-3488.1549334876731</v>
      </c>
      <c r="K163" s="12">
        <v>-3478.537463065195</v>
      </c>
      <c r="L163" s="12">
        <v>-3009.4632634863965</v>
      </c>
      <c r="M163" s="12">
        <v>-2406.6154582064819</v>
      </c>
      <c r="N163" s="12">
        <v>-1762.9052106503611</v>
      </c>
      <c r="O163" s="12">
        <v>-1210.4292439099563</v>
      </c>
    </row>
    <row r="164" spans="1:15" x14ac:dyDescent="0.35">
      <c r="A164" t="str">
        <f t="shared" si="2"/>
        <v>EU28Paris Agr. Compatible -1.5CGDR Equity tool - 60% capability, 40% responsibility for index</v>
      </c>
      <c r="B164" t="s">
        <v>19</v>
      </c>
      <c r="C164" t="s">
        <v>1</v>
      </c>
      <c r="D164" t="str">
        <f>IFERROR(VLOOKUP(C164,Admin!$B$2:$C$4,2,0),"")</f>
        <v>Paris Agr. Compatible -1.5C</v>
      </c>
      <c r="E164" t="s">
        <v>62</v>
      </c>
      <c r="F164" s="12">
        <v>4550.6029921823829</v>
      </c>
      <c r="G164" s="12">
        <v>2418.4831563720572</v>
      </c>
      <c r="H164" s="12">
        <v>620.41752211696792</v>
      </c>
      <c r="I164" s="12">
        <v>-1332.8443681569352</v>
      </c>
      <c r="J164" s="12">
        <v>-2825.9163636792778</v>
      </c>
      <c r="K164" s="12">
        <v>-2677.2795291261787</v>
      </c>
      <c r="L164" s="12">
        <v>-2191.4374805609964</v>
      </c>
      <c r="M164" s="12">
        <v>-1659.4461710247197</v>
      </c>
      <c r="N164" s="12">
        <v>-1156.1482654962531</v>
      </c>
      <c r="O164" s="12">
        <v>-784.24122417233093</v>
      </c>
    </row>
    <row r="165" spans="1:15" x14ac:dyDescent="0.35">
      <c r="A165" t="str">
        <f t="shared" si="2"/>
        <v>EU28Paris Agr. Compatible -1.5Cpotential, responsibility, capability, equally weighted (resp 1950 - 2010)</v>
      </c>
      <c r="B165" t="s">
        <v>19</v>
      </c>
      <c r="C165" t="s">
        <v>1</v>
      </c>
      <c r="D165" t="str">
        <f>IFERROR(VLOOKUP(C165,Admin!$B$2:$C$4,2,0),"")</f>
        <v>Paris Agr. Compatible -1.5C</v>
      </c>
      <c r="E165" t="s">
        <v>63</v>
      </c>
      <c r="F165" s="12">
        <v>4012.8914927430433</v>
      </c>
      <c r="G165" s="12">
        <v>3417.9483937317359</v>
      </c>
      <c r="H165" s="12">
        <v>2789.6645173297511</v>
      </c>
      <c r="I165" s="12">
        <v>1359.1410811381338</v>
      </c>
      <c r="J165" s="12">
        <v>-281.86553722805775</v>
      </c>
      <c r="K165" s="12">
        <v>-1459.6383444088656</v>
      </c>
      <c r="L165" s="12">
        <v>-2136.4609970359656</v>
      </c>
      <c r="M165" s="12">
        <v>-2442.2561623446582</v>
      </c>
      <c r="N165" s="12">
        <v>-2644.5378922778655</v>
      </c>
      <c r="O165" s="12">
        <v>-2636.9514977711765</v>
      </c>
    </row>
    <row r="166" spans="1:15" x14ac:dyDescent="0.35">
      <c r="A166" t="str">
        <f t="shared" si="2"/>
        <v>EU28Paris Agr. Compatible -1.5Cpotential, responsibility, capability, equally weighted (resp 1990 - 2010)</v>
      </c>
      <c r="B166" t="s">
        <v>19</v>
      </c>
      <c r="C166" t="s">
        <v>1</v>
      </c>
      <c r="D166" t="str">
        <f>IFERROR(VLOOKUP(C166,Admin!$B$2:$C$4,2,0),"")</f>
        <v>Paris Agr. Compatible -1.5C</v>
      </c>
      <c r="E166" t="s">
        <v>64</v>
      </c>
      <c r="F166" s="12">
        <v>4018.8782879204668</v>
      </c>
      <c r="G166" s="12">
        <v>3437.9465225054682</v>
      </c>
      <c r="H166" s="12">
        <v>2823.8191491490716</v>
      </c>
      <c r="I166" s="12">
        <v>1420.68406183716</v>
      </c>
      <c r="J166" s="12">
        <v>-189.9040808663502</v>
      </c>
      <c r="K166" s="12">
        <v>-1344.2525823404758</v>
      </c>
      <c r="L166" s="12">
        <v>-2005.2562642404032</v>
      </c>
      <c r="M166" s="12">
        <v>-2301.1226386090898</v>
      </c>
      <c r="N166" s="12">
        <v>-2496.9374143671785</v>
      </c>
      <c r="O166" s="12">
        <v>-2486.2612757237266</v>
      </c>
    </row>
    <row r="167" spans="1:15" x14ac:dyDescent="0.35">
      <c r="A167" t="str">
        <f t="shared" si="2"/>
        <v>EU28Paris Agr. Compatible -1.5CHistorical responsibility - excluding LULUCF (resp 1990 - 2010)</v>
      </c>
      <c r="B167" t="s">
        <v>19</v>
      </c>
      <c r="C167" t="s">
        <v>1</v>
      </c>
      <c r="D167" t="str">
        <f>IFERROR(VLOOKUP(C167,Admin!$B$2:$C$4,2,0),"")</f>
        <v>Paris Agr. Compatible -1.5C</v>
      </c>
      <c r="E167" t="s">
        <v>65</v>
      </c>
      <c r="F167" s="12">
        <v>4850.4682652800593</v>
      </c>
      <c r="G167" s="12">
        <v>3612.645744155273</v>
      </c>
      <c r="H167" s="12">
        <v>2328.8192177246287</v>
      </c>
      <c r="I167" s="12">
        <v>-447.83769738461706</v>
      </c>
      <c r="J167" s="12">
        <v>-3580.8801475826244</v>
      </c>
      <c r="K167" s="12">
        <v>-5888.7626524634506</v>
      </c>
      <c r="L167" s="12">
        <v>-7286.7289962120958</v>
      </c>
      <c r="M167" s="12">
        <v>-8001.9549749683783</v>
      </c>
      <c r="N167" s="12">
        <v>-8535.6706163454164</v>
      </c>
      <c r="O167" s="12">
        <v>-8792.6059348759209</v>
      </c>
    </row>
    <row r="168" spans="1:15" x14ac:dyDescent="0.35">
      <c r="A168" t="str">
        <f t="shared" si="2"/>
        <v>EU28Paris Agr. Compatible -1.5CHistorical responsibility - including LULUCF (resp 1990 - 2010)</v>
      </c>
      <c r="B168" t="s">
        <v>19</v>
      </c>
      <c r="C168" t="s">
        <v>1</v>
      </c>
      <c r="D168" t="str">
        <f>IFERROR(VLOOKUP(C168,Admin!$B$2:$C$4,2,0),"")</f>
        <v>Paris Agr. Compatible -1.5C</v>
      </c>
      <c r="E168" t="s">
        <v>66</v>
      </c>
      <c r="F168" s="12">
        <v>5033.2046105007612</v>
      </c>
      <c r="G168" s="12">
        <v>4223.0532919441148</v>
      </c>
      <c r="H168" s="12">
        <v>3371.3290090330406</v>
      </c>
      <c r="I168" s="12">
        <v>1430.6530532827021</v>
      </c>
      <c r="J168" s="12">
        <v>-773.91917118495076</v>
      </c>
      <c r="K168" s="12">
        <v>-2366.8161308254903</v>
      </c>
      <c r="L168" s="12">
        <v>-3281.9363423499667</v>
      </c>
      <c r="M168" s="12">
        <v>-3694.1035200168994</v>
      </c>
      <c r="N168" s="12">
        <v>-4030.4268111215765</v>
      </c>
      <c r="O168" s="12">
        <v>-4193.0531488891647</v>
      </c>
    </row>
    <row r="169" spans="1:15" x14ac:dyDescent="0.35">
      <c r="A169" t="str">
        <f t="shared" si="2"/>
        <v>EU28Paris Agr. Compatible -1.5CResponsibility - 1/2 incl. LULUCF, 1/2 excl. LULUCF (resp 1990 - 2010)</v>
      </c>
      <c r="B169" t="s">
        <v>19</v>
      </c>
      <c r="C169" t="s">
        <v>1</v>
      </c>
      <c r="D169" t="str">
        <f>IFERROR(VLOOKUP(C169,Admin!$B$2:$C$4,2,0),"")</f>
        <v>Paris Agr. Compatible -1.5C</v>
      </c>
      <c r="E169" t="s">
        <v>67</v>
      </c>
      <c r="F169" s="12">
        <v>4898.1627450467013</v>
      </c>
      <c r="G169" s="12">
        <v>3771.9630950755791</v>
      </c>
      <c r="H169" s="12">
        <v>2600.9159486077669</v>
      </c>
      <c r="I169" s="12">
        <v>42.45140734339703</v>
      </c>
      <c r="J169" s="12">
        <v>-2848.2588218531278</v>
      </c>
      <c r="K169" s="12">
        <v>-4969.5289504181283</v>
      </c>
      <c r="L169" s="12">
        <v>-6241.471677704737</v>
      </c>
      <c r="M169" s="12">
        <v>-6877.5988223500426</v>
      </c>
      <c r="N169" s="12">
        <v>-7359.7947430892182</v>
      </c>
      <c r="O169" s="12">
        <v>-7592.1152660825919</v>
      </c>
    </row>
    <row r="170" spans="1:15" x14ac:dyDescent="0.35">
      <c r="A170" t="str">
        <f t="shared" si="2"/>
        <v>EU28Paris Agr. Compatible -1.5CMin</v>
      </c>
      <c r="B170" t="s">
        <v>19</v>
      </c>
      <c r="C170" t="s">
        <v>1</v>
      </c>
      <c r="D170" t="str">
        <f>IFERROR(VLOOKUP(C170,Admin!$B$2:$C$4,2,0),"")</f>
        <v>Paris Agr. Compatible -1.5C</v>
      </c>
      <c r="E170" t="s">
        <v>69</v>
      </c>
      <c r="F170" s="12">
        <v>3826.024475970145</v>
      </c>
      <c r="G170" s="12">
        <v>1487.311855678834</v>
      </c>
      <c r="H170" s="12">
        <v>-1048.0552991898048</v>
      </c>
      <c r="I170" s="12">
        <v>-6334.5122747856576</v>
      </c>
      <c r="J170" s="12">
        <v>-12263.891481834316</v>
      </c>
      <c r="K170" s="12">
        <v>-16708.764966400755</v>
      </c>
      <c r="L170" s="12">
        <v>-19578.850385843583</v>
      </c>
      <c r="M170" s="12">
        <v>-21255.733142346449</v>
      </c>
      <c r="N170" s="12">
        <v>-22446.983148797688</v>
      </c>
      <c r="O170" s="12">
        <v>-23059.847663464472</v>
      </c>
    </row>
    <row r="171" spans="1:15" x14ac:dyDescent="0.35">
      <c r="A171" t="str">
        <f t="shared" si="2"/>
        <v>EU28Paris Agr. Compatible -1.5CMax</v>
      </c>
      <c r="B171" t="s">
        <v>19</v>
      </c>
      <c r="C171" t="s">
        <v>1</v>
      </c>
      <c r="D171" t="str">
        <f>IFERROR(VLOOKUP(C171,Admin!$B$2:$C$4,2,0),"")</f>
        <v>Paris Agr. Compatible -1.5C</v>
      </c>
      <c r="E171" t="s">
        <v>70</v>
      </c>
      <c r="F171" s="12">
        <v>5033.2046105007612</v>
      </c>
      <c r="G171" s="12">
        <v>4223.0532919441148</v>
      </c>
      <c r="H171" s="12">
        <v>3371.3290090330406</v>
      </c>
      <c r="I171" s="12">
        <v>2275.159744993703</v>
      </c>
      <c r="J171" s="12">
        <v>1296.3893689845711</v>
      </c>
      <c r="K171" s="12">
        <v>1073.937353016604</v>
      </c>
      <c r="L171" s="12">
        <v>997.72698852579401</v>
      </c>
      <c r="M171" s="12">
        <v>974.50263860936855</v>
      </c>
      <c r="N171" s="12">
        <v>960.63971599999991</v>
      </c>
      <c r="O171" s="12">
        <v>948.68524400000001</v>
      </c>
    </row>
    <row r="172" spans="1:15" x14ac:dyDescent="0.35">
      <c r="A172" t="str">
        <f t="shared" si="2"/>
        <v>EU28Paris Agr. Compatible -1.5CPercentile 20</v>
      </c>
      <c r="B172" t="s">
        <v>19</v>
      </c>
      <c r="C172" t="s">
        <v>1</v>
      </c>
      <c r="D172" t="str">
        <f>IFERROR(VLOOKUP(C172,Admin!$B$2:$C$4,2,0),"")</f>
        <v>Paris Agr. Compatible -1.5C</v>
      </c>
      <c r="E172" t="s">
        <v>71</v>
      </c>
      <c r="F172" s="12">
        <v>4012.865890517448</v>
      </c>
      <c r="G172" s="12">
        <v>2053.5581607935801</v>
      </c>
      <c r="H172" s="12">
        <v>-263.21377190706426</v>
      </c>
      <c r="I172" s="12">
        <v>-3455.6010246759502</v>
      </c>
      <c r="J172" s="12">
        <v>-6511.9236892175668</v>
      </c>
      <c r="K172" s="12">
        <v>-9174.0035358233963</v>
      </c>
      <c r="L172" s="12">
        <v>-10995.839830188979</v>
      </c>
      <c r="M172" s="12">
        <v>-11991.749175003806</v>
      </c>
      <c r="N172" s="12">
        <v>-12708.283296192358</v>
      </c>
      <c r="O172" s="12">
        <v>-13052.564575555993</v>
      </c>
    </row>
    <row r="173" spans="1:15" x14ac:dyDescent="0.35">
      <c r="A173" t="str">
        <f t="shared" si="2"/>
        <v>EU28Paris Agr. Compatible -1.5CPercentile 80</v>
      </c>
      <c r="B173" t="s">
        <v>19</v>
      </c>
      <c r="C173" t="s">
        <v>1</v>
      </c>
      <c r="D173" t="str">
        <f>IFERROR(VLOOKUP(C173,Admin!$B$2:$C$4,2,0),"")</f>
        <v>Paris Agr. Compatible -1.5C</v>
      </c>
      <c r="E173" t="s">
        <v>72</v>
      </c>
      <c r="F173" s="12">
        <v>4867.9496314391854</v>
      </c>
      <c r="G173" s="12">
        <v>3673.615727179892</v>
      </c>
      <c r="H173" s="12">
        <v>2891.6127643279337</v>
      </c>
      <c r="I173" s="12">
        <v>1360.5663267534251</v>
      </c>
      <c r="J173" s="12">
        <v>780.50974222673096</v>
      </c>
      <c r="K173" s="12">
        <v>535.64524033190673</v>
      </c>
      <c r="L173" s="12">
        <v>388.00961115192149</v>
      </c>
      <c r="M173" s="12">
        <v>445.5644281950581</v>
      </c>
      <c r="N173" s="12">
        <v>537.28211970075085</v>
      </c>
      <c r="O173" s="12">
        <v>602.09995036553505</v>
      </c>
    </row>
    <row r="174" spans="1:15" x14ac:dyDescent="0.35">
      <c r="A174" t="str">
        <f t="shared" si="2"/>
        <v>EU28Paris Agr. Compatible -1.5CParis compatible level  (Min-Max)</v>
      </c>
      <c r="B174" t="s">
        <v>19</v>
      </c>
      <c r="C174" t="s">
        <v>1</v>
      </c>
      <c r="D174" t="str">
        <f>IFERROR(VLOOKUP(C174,Admin!$B$2:$C$4,2,0),"")</f>
        <v>Paris Agr. Compatible -1.5C</v>
      </c>
      <c r="E174" t="s">
        <v>100</v>
      </c>
      <c r="F174" s="12">
        <v>4721.3875659226005</v>
      </c>
      <c r="G174" s="12">
        <v>3203.2042212033589</v>
      </c>
      <c r="H174" s="12">
        <v>1512.1035926373238</v>
      </c>
      <c r="I174" s="12">
        <v>-1569.1806663667858</v>
      </c>
      <c r="J174" s="12">
        <v>-4871.9425006419306</v>
      </c>
      <c r="K174" s="12">
        <v>-6876.5073130771598</v>
      </c>
      <c r="L174" s="12">
        <v>-7982.2723857658821</v>
      </c>
      <c r="M174" s="12">
        <v>-8572.1907547173669</v>
      </c>
      <c r="N174" s="12">
        <v>-9006.1159006940361</v>
      </c>
      <c r="O174" s="12">
        <v>-9269.888827336732</v>
      </c>
    </row>
    <row r="175" spans="1:15" x14ac:dyDescent="0.35">
      <c r="A175" t="str">
        <f t="shared" si="2"/>
        <v>EU28Paris Agr. Compatible -1.5CParis compatible level (20-80)</v>
      </c>
      <c r="B175" t="s">
        <v>19</v>
      </c>
      <c r="C175" t="s">
        <v>1</v>
      </c>
      <c r="D175" t="str">
        <f>IFERROR(VLOOKUP(C175,Admin!$B$2:$C$4,2,0),"")</f>
        <v>Paris Agr. Compatible -1.5C</v>
      </c>
      <c r="E175" t="s">
        <v>101</v>
      </c>
      <c r="F175" s="12">
        <v>4698.8723790855074</v>
      </c>
      <c r="G175" s="12">
        <v>3061.5720293397676</v>
      </c>
      <c r="H175" s="12">
        <v>1419.3525016467386</v>
      </c>
      <c r="I175" s="12">
        <v>-1241.0148311749153</v>
      </c>
      <c r="J175" s="12">
        <v>-3595.7402030821881</v>
      </c>
      <c r="K175" s="12">
        <v>-5589.8831649624244</v>
      </c>
      <c r="L175" s="12">
        <v>-6703.2258698067353</v>
      </c>
      <c r="M175" s="12">
        <v>-7295.625724966385</v>
      </c>
      <c r="N175" s="12">
        <v>-7674.000584357017</v>
      </c>
      <c r="O175" s="12">
        <v>-7875.4040561021266</v>
      </c>
    </row>
  </sheetData>
  <pageMargins left="0.75" right="0.75" top="1" bottom="1" header="0.5" footer="0.5"/>
  <pageSetup paperSize="9" orientation="portrait" horizontalDpi="4294967292" verticalDpi="429496729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4"/>
  <sheetViews>
    <sheetView workbookViewId="0">
      <selection activeCell="A5" sqref="A5"/>
    </sheetView>
  </sheetViews>
  <sheetFormatPr defaultColWidth="10.6640625" defaultRowHeight="15.5" x14ac:dyDescent="0.35"/>
  <sheetData>
    <row r="1" spans="1:3" x14ac:dyDescent="0.35">
      <c r="A1" s="2" t="s">
        <v>14</v>
      </c>
      <c r="B1" s="2" t="s">
        <v>15</v>
      </c>
      <c r="C1" s="2" t="s">
        <v>95</v>
      </c>
    </row>
    <row r="2" spans="1:3" x14ac:dyDescent="0.35">
      <c r="A2" t="s">
        <v>3</v>
      </c>
      <c r="B2" t="s">
        <v>2</v>
      </c>
      <c r="C2" t="s">
        <v>2</v>
      </c>
    </row>
    <row r="3" spans="1:3" x14ac:dyDescent="0.35">
      <c r="A3" t="s">
        <v>19</v>
      </c>
      <c r="B3" t="s">
        <v>0</v>
      </c>
      <c r="C3" t="s">
        <v>96</v>
      </c>
    </row>
    <row r="4" spans="1:3" x14ac:dyDescent="0.35">
      <c r="A4" t="s">
        <v>113</v>
      </c>
      <c r="B4" t="s">
        <v>1</v>
      </c>
      <c r="C4" t="s">
        <v>97</v>
      </c>
    </row>
  </sheetData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-0.499984740745262"/>
  </sheetPr>
  <dimension ref="A1:Q71"/>
  <sheetViews>
    <sheetView zoomScale="90" zoomScaleNormal="90" zoomScalePageLayoutView="90" workbookViewId="0">
      <pane ySplit="2" topLeftCell="A3" activePane="bottomLeft" state="frozen"/>
      <selection pane="bottomLeft" activeCell="C2" sqref="C2"/>
    </sheetView>
  </sheetViews>
  <sheetFormatPr defaultColWidth="0" defaultRowHeight="15.5" x14ac:dyDescent="0.35"/>
  <cols>
    <col min="1" max="1" width="13.1640625" style="4" customWidth="1"/>
    <col min="2" max="2" width="10.83203125" style="4" customWidth="1"/>
    <col min="3" max="3" width="34" style="4" customWidth="1"/>
    <col min="4" max="4" width="21" style="4" bestFit="1" customWidth="1"/>
    <col min="5" max="15" width="10.83203125" style="4" customWidth="1"/>
    <col min="16" max="16" width="22.6640625" style="4" hidden="1" customWidth="1"/>
    <col min="17" max="17" width="18.83203125" style="4" hidden="1" customWidth="1"/>
    <col min="18" max="16384" width="10.83203125" style="4" hidden="1"/>
  </cols>
  <sheetData>
    <row r="1" spans="1:17" ht="85" customHeight="1" x14ac:dyDescent="0.5">
      <c r="B1" s="11" t="s">
        <v>14</v>
      </c>
      <c r="C1" s="11" t="s">
        <v>15</v>
      </c>
    </row>
    <row r="2" spans="1:17" ht="23" customHeight="1" x14ac:dyDescent="0.5">
      <c r="A2" s="11" t="s">
        <v>78</v>
      </c>
      <c r="B2" s="35" t="s">
        <v>3</v>
      </c>
      <c r="C2" s="36" t="s">
        <v>97</v>
      </c>
    </row>
    <row r="3" spans="1:17" ht="28.5" x14ac:dyDescent="0.65">
      <c r="A3" s="11"/>
      <c r="D3" s="37" t="s">
        <v>77</v>
      </c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7" x14ac:dyDescent="0.35">
      <c r="P4" s="4" t="s">
        <v>30</v>
      </c>
      <c r="Q4" s="4" t="s">
        <v>30</v>
      </c>
    </row>
    <row r="5" spans="1:17" x14ac:dyDescent="0.35">
      <c r="D5" s="8" t="s">
        <v>16</v>
      </c>
      <c r="E5" s="5">
        <v>2010</v>
      </c>
      <c r="F5" s="5">
        <v>2020</v>
      </c>
      <c r="G5" s="5">
        <v>2030</v>
      </c>
      <c r="H5" s="5">
        <v>2040</v>
      </c>
      <c r="I5" s="5">
        <v>2050</v>
      </c>
      <c r="J5" s="5">
        <v>2060</v>
      </c>
      <c r="K5" s="5">
        <v>2070</v>
      </c>
      <c r="L5" s="5">
        <v>2080</v>
      </c>
      <c r="M5" s="5">
        <v>2090</v>
      </c>
      <c r="N5" s="5">
        <v>2100</v>
      </c>
      <c r="P5" s="7" t="s">
        <v>29</v>
      </c>
      <c r="Q5" s="7" t="s">
        <v>22</v>
      </c>
    </row>
    <row r="6" spans="1:17" x14ac:dyDescent="0.35">
      <c r="C6" s="33"/>
      <c r="D6" s="6" t="s">
        <v>18</v>
      </c>
      <c r="E6" s="9">
        <f>IFERROR(INDEX(ALL!$A$3:$O$90,MATCH(Least_Cost!$P6,ALL!$A$3:$A$90,0),MATCH(Least_Cost!E$5,ALL!$A$3:$O$3,0)),"")</f>
        <v>9.4993625618145894E-2</v>
      </c>
      <c r="F6" s="9">
        <f>IFERROR(INDEX(ALL!$A$3:$O$90,MATCH(Least_Cost!$P6,ALL!$A$3:$A$90,0),MATCH(Least_Cost!F$5,ALL!$A$3:$O$3,0)),"")</f>
        <v>4.6674041209800676E-2</v>
      </c>
      <c r="G6" s="9">
        <f>IFERROR(INDEX(ALL!$A$3:$O$90,MATCH(Least_Cost!$P6,ALL!$A$3:$A$90,0),MATCH(Least_Cost!G$5,ALL!$A$3:$O$3,0)),"")</f>
        <v>6.4522280784304122E-5</v>
      </c>
      <c r="H6" s="9">
        <f>IFERROR(INDEX(ALL!$A$3:$O$90,MATCH(Least_Cost!$P6,ALL!$A$3:$A$90,0),MATCH(Least_Cost!H$5,ALL!$A$3:$O$3,0)),"")</f>
        <v>1.3865670523076604E-5</v>
      </c>
      <c r="I6" s="9">
        <f>IFERROR(INDEX(ALL!$A$3:$O$90,MATCH(Least_Cost!$P6,ALL!$A$3:$A$90,0),MATCH(Least_Cost!I$5,ALL!$A$3:$O$3,0)),"")</f>
        <v>3.0088737913987903E-5</v>
      </c>
      <c r="J6" s="9">
        <f>IFERROR(INDEX(ALL!$A$3:$O$90,MATCH(Least_Cost!$P6,ALL!$A$3:$A$90,0),MATCH(Least_Cost!J$5,ALL!$A$3:$O$3,0)),"")</f>
        <v>1.2690018027425093E-6</v>
      </c>
      <c r="K6" s="9">
        <f>IFERROR(INDEX(ALL!$A$3:$O$90,MATCH(Least_Cost!$P6,ALL!$A$3:$A$90,0),MATCH(Least_Cost!K$5,ALL!$A$3:$O$3,0)),"")</f>
        <v>0</v>
      </c>
      <c r="L6" s="9">
        <f>IFERROR(INDEX(ALL!$A$3:$O$90,MATCH(Least_Cost!$P6,ALL!$A$3:$A$90,0),MATCH(Least_Cost!L$5,ALL!$A$3:$O$3,0)),"")</f>
        <v>0</v>
      </c>
      <c r="M6" s="9">
        <f>IFERROR(INDEX(ALL!$A$3:$O$90,MATCH(Least_Cost!$P6,ALL!$A$3:$A$90,0),MATCH(Least_Cost!M$5,ALL!$A$3:$O$3,0)),"")</f>
        <v>0</v>
      </c>
      <c r="N6" s="9">
        <f>IFERROR(INDEX(ALL!$A$3:$O$90,MATCH(Least_Cost!$P6,ALL!$A$3:$A$90,0),MATCH(Least_Cost!N$5,ALL!$A$3:$O$3,0)),"")</f>
        <v>0</v>
      </c>
      <c r="P6" s="4" t="str">
        <f t="shared" ref="P6:P15" si="0">$B$2&amp;$C$2&amp;Q6</f>
        <v>FINLANDParis Agr. Compatible -1.5CPeat</v>
      </c>
      <c r="Q6" s="4" t="s">
        <v>18</v>
      </c>
    </row>
    <row r="7" spans="1:17" x14ac:dyDescent="0.35">
      <c r="C7" s="33"/>
      <c r="D7" s="6" t="s">
        <v>21</v>
      </c>
      <c r="E7" s="9">
        <f>IFERROR(INDEX(ALL!$A$3:$O$90,MATCH(Least_Cost!$P7,ALL!$A$3:$A$90,0),MATCH(Least_Cost!E$5,ALL!$A$3:$O$3,0)),"")</f>
        <v>0.39455070616858001</v>
      </c>
      <c r="F7" s="9">
        <f>IFERROR(INDEX(ALL!$A$3:$O$90,MATCH(Least_Cost!$P7,ALL!$A$3:$A$90,0),MATCH(Least_Cost!F$5,ALL!$A$3:$O$3,0)),"")</f>
        <v>0.48083354810482831</v>
      </c>
      <c r="G7" s="9">
        <f>IFERROR(INDEX(ALL!$A$3:$O$90,MATCH(Least_Cost!$P7,ALL!$A$3:$A$90,0),MATCH(Least_Cost!G$5,ALL!$A$3:$O$3,0)),"")</f>
        <v>0.26856351327282368</v>
      </c>
      <c r="H7" s="9">
        <f>IFERROR(INDEX(ALL!$A$3:$O$90,MATCH(Least_Cost!$P7,ALL!$A$3:$A$90,0),MATCH(Least_Cost!H$5,ALL!$A$3:$O$3,0)),"")</f>
        <v>0.1188898187235997</v>
      </c>
      <c r="I7" s="9">
        <f>IFERROR(INDEX(ALL!$A$3:$O$90,MATCH(Least_Cost!$P7,ALL!$A$3:$A$90,0),MATCH(Least_Cost!I$5,ALL!$A$3:$O$3,0)),"")</f>
        <v>3.7224396633186503E-2</v>
      </c>
      <c r="J7" s="9">
        <f>IFERROR(INDEX(ALL!$A$3:$O$90,MATCH(Least_Cost!$P7,ALL!$A$3:$A$90,0),MATCH(Least_Cost!J$5,ALL!$A$3:$O$3,0)),"")</f>
        <v>1.2392773529832179E-2</v>
      </c>
      <c r="K7" s="9">
        <f>IFERROR(INDEX(ALL!$A$3:$O$90,MATCH(Least_Cost!$P7,ALL!$A$3:$A$90,0),MATCH(Least_Cost!K$5,ALL!$A$3:$O$3,0)),"")</f>
        <v>1.407984397178334E-3</v>
      </c>
      <c r="L7" s="9">
        <f>IFERROR(INDEX(ALL!$A$3:$O$90,MATCH(Least_Cost!$P7,ALL!$A$3:$A$90,0),MATCH(Least_Cost!L$5,ALL!$A$3:$O$3,0)),"")</f>
        <v>9.081299025089622E-6</v>
      </c>
      <c r="M7" s="9">
        <f>IFERROR(INDEX(ALL!$A$3:$O$90,MATCH(Least_Cost!$P7,ALL!$A$3:$A$90,0),MATCH(Least_Cost!M$5,ALL!$A$3:$O$3,0)),"")</f>
        <v>1.008971940847337E-5</v>
      </c>
      <c r="N7" s="9">
        <f>IFERROR(INDEX(ALL!$A$3:$O$90,MATCH(Least_Cost!$P7,ALL!$A$3:$A$90,0),MATCH(Least_Cost!N$5,ALL!$A$3:$O$3,0)),"")</f>
        <v>1.3353851495646789E-5</v>
      </c>
      <c r="P7" s="4" t="str">
        <f t="shared" si="0"/>
        <v>FINLANDParis Agr. Compatible -1.5Coil</v>
      </c>
      <c r="Q7" s="4" t="s">
        <v>5</v>
      </c>
    </row>
    <row r="8" spans="1:17" x14ac:dyDescent="0.35">
      <c r="C8" s="33"/>
      <c r="D8" s="6" t="s">
        <v>7</v>
      </c>
      <c r="E8" s="9">
        <f>IFERROR(INDEX(ALL!$A$3:$O$90,MATCH(Least_Cost!$P8,ALL!$A$3:$A$90,0),MATCH(Least_Cost!E$5,ALL!$A$3:$O$3,0)),"")</f>
        <v>8.2932592866386101E-2</v>
      </c>
      <c r="F8" s="9">
        <f>IFERROR(INDEX(ALL!$A$3:$O$90,MATCH(Least_Cost!$P8,ALL!$A$3:$A$90,0),MATCH(Least_Cost!F$5,ALL!$A$3:$O$3,0)),"")</f>
        <v>8.9076588514850924E-2</v>
      </c>
      <c r="G8" s="9">
        <f>IFERROR(INDEX(ALL!$A$3:$O$90,MATCH(Least_Cost!$P8,ALL!$A$3:$A$90,0),MATCH(Least_Cost!G$5,ALL!$A$3:$O$3,0)),"")</f>
        <v>9.1662862600724995E-2</v>
      </c>
      <c r="H8" s="9">
        <f>IFERROR(INDEX(ALL!$A$3:$O$90,MATCH(Least_Cost!$P8,ALL!$A$3:$A$90,0),MATCH(Least_Cost!H$5,ALL!$A$3:$O$3,0)),"")</f>
        <v>7.6304042254284637E-2</v>
      </c>
      <c r="I8" s="9">
        <f>IFERROR(INDEX(ALL!$A$3:$O$90,MATCH(Least_Cost!$P8,ALL!$A$3:$A$90,0),MATCH(Least_Cost!I$5,ALL!$A$3:$O$3,0)),"")</f>
        <v>8.6132038631990412E-2</v>
      </c>
      <c r="J8" s="9">
        <f>IFERROR(INDEX(ALL!$A$3:$O$90,MATCH(Least_Cost!$P8,ALL!$A$3:$A$90,0),MATCH(Least_Cost!J$5,ALL!$A$3:$O$3,0)),"")</f>
        <v>0.1073060935720147</v>
      </c>
      <c r="K8" s="9">
        <f>IFERROR(INDEX(ALL!$A$3:$O$90,MATCH(Least_Cost!$P8,ALL!$A$3:$A$90,0),MATCH(Least_Cost!K$5,ALL!$A$3:$O$3,0)),"")</f>
        <v>0.1017038427695017</v>
      </c>
      <c r="L8" s="9">
        <f>IFERROR(INDEX(ALL!$A$3:$O$90,MATCH(Least_Cost!$P8,ALL!$A$3:$A$90,0),MATCH(Least_Cost!L$5,ALL!$A$3:$O$3,0)),"")</f>
        <v>9.9905570294016519E-2</v>
      </c>
      <c r="M8" s="9">
        <f>IFERROR(INDEX(ALL!$A$3:$O$90,MATCH(Least_Cost!$P8,ALL!$A$3:$A$90,0),MATCH(Least_Cost!M$5,ALL!$A$3:$O$3,0)),"")</f>
        <v>4.3957179420244262E-2</v>
      </c>
      <c r="N8" s="9">
        <f>IFERROR(INDEX(ALL!$A$3:$O$90,MATCH(Least_Cost!$P8,ALL!$A$3:$A$90,0),MATCH(Least_Cost!N$5,ALL!$A$3:$O$3,0)),"")</f>
        <v>1.2199313790170981E-2</v>
      </c>
      <c r="P8" s="4" t="str">
        <f t="shared" si="0"/>
        <v>FINLANDParis Agr. Compatible -1.5CNuclear</v>
      </c>
      <c r="Q8" s="4" t="s">
        <v>7</v>
      </c>
    </row>
    <row r="9" spans="1:17" x14ac:dyDescent="0.35">
      <c r="C9" s="33"/>
      <c r="D9" s="6" t="s">
        <v>111</v>
      </c>
      <c r="E9" s="9">
        <f>IFERROR(INDEX(ALL!$A$3:$O$90,MATCH(Least_Cost!$P9,ALL!$A$3:$A$90,0),MATCH(Least_Cost!E$5,ALL!$A$3:$O$3,0)),"")</f>
        <v>4.7649250032296663E-2</v>
      </c>
      <c r="F9" s="9">
        <f>IFERROR(INDEX(ALL!$A$3:$O$90,MATCH(Least_Cost!$P9,ALL!$A$3:$A$90,0),MATCH(Least_Cost!F$5,ALL!$A$3:$O$3,0)),"")</f>
        <v>5.9700138090872892E-2</v>
      </c>
      <c r="G9" s="9">
        <f>IFERROR(INDEX(ALL!$A$3:$O$90,MATCH(Least_Cost!$P9,ALL!$A$3:$A$90,0),MATCH(Least_Cost!G$5,ALL!$A$3:$O$3,0)),"")</f>
        <v>8.7444875288323676E-2</v>
      </c>
      <c r="H9" s="9">
        <f>IFERROR(INDEX(ALL!$A$3:$O$90,MATCH(Least_Cost!$P9,ALL!$A$3:$A$90,0),MATCH(Least_Cost!H$5,ALL!$A$3:$O$3,0)),"")</f>
        <v>0.1221379293734678</v>
      </c>
      <c r="I9" s="9">
        <f>IFERROR(INDEX(ALL!$A$3:$O$90,MATCH(Least_Cost!$P9,ALL!$A$3:$A$90,0),MATCH(Least_Cost!I$5,ALL!$A$3:$O$3,0)),"")</f>
        <v>0.16374267734843229</v>
      </c>
      <c r="J9" s="9">
        <f>IFERROR(INDEX(ALL!$A$3:$O$90,MATCH(Least_Cost!$P9,ALL!$A$3:$A$90,0),MATCH(Least_Cost!J$5,ALL!$A$3:$O$3,0)),"")</f>
        <v>0.2522852126166969</v>
      </c>
      <c r="K9" s="9">
        <f>IFERROR(INDEX(ALL!$A$3:$O$90,MATCH(Least_Cost!$P9,ALL!$A$3:$A$90,0),MATCH(Least_Cost!K$5,ALL!$A$3:$O$3,0)),"")</f>
        <v>0.30796764579789099</v>
      </c>
      <c r="L9" s="9">
        <f>IFERROR(INDEX(ALL!$A$3:$O$90,MATCH(Least_Cost!$P9,ALL!$A$3:$A$90,0),MATCH(Least_Cost!L$5,ALL!$A$3:$O$3,0)),"")</f>
        <v>0.34690277674280018</v>
      </c>
      <c r="M9" s="9">
        <f>IFERROR(INDEX(ALL!$A$3:$O$90,MATCH(Least_Cost!$P9,ALL!$A$3:$A$90,0),MATCH(Least_Cost!M$5,ALL!$A$3:$O$3,0)),"")</f>
        <v>0.41816435739115709</v>
      </c>
      <c r="N9" s="9">
        <f>IFERROR(INDEX(ALL!$A$3:$O$90,MATCH(Least_Cost!$P9,ALL!$A$3:$A$90,0),MATCH(Least_Cost!N$5,ALL!$A$3:$O$3,0)),"")</f>
        <v>0.42125663001963681</v>
      </c>
      <c r="P9" s="4" t="str">
        <f t="shared" si="0"/>
        <v>FINLANDParis Agr. Compatible -1.5Cren</v>
      </c>
      <c r="Q9" s="4" t="s">
        <v>9</v>
      </c>
    </row>
    <row r="10" spans="1:17" x14ac:dyDescent="0.35">
      <c r="C10" s="33"/>
      <c r="D10" s="6" t="s">
        <v>23</v>
      </c>
      <c r="E10" s="9">
        <f>IFERROR(INDEX(ALL!$A$3:$O$90,MATCH(Least_Cost!$P10,ALL!$A$3:$A$90,0),MATCH(Least_Cost!E$5,ALL!$A$3:$O$3,0)),"")</f>
        <v>0.1931676545609522</v>
      </c>
      <c r="F10" s="9">
        <f>IFERROR(INDEX(ALL!$A$3:$O$90,MATCH(Least_Cost!$P10,ALL!$A$3:$A$90,0),MATCH(Least_Cost!F$5,ALL!$A$3:$O$3,0)),"")</f>
        <v>9.4910737543806134E-2</v>
      </c>
      <c r="G10" s="9">
        <f>IFERROR(INDEX(ALL!$A$3:$O$90,MATCH(Least_Cost!$P10,ALL!$A$3:$A$90,0),MATCH(Least_Cost!G$5,ALL!$A$3:$O$3,0)),"")</f>
        <v>1.3120477889883161E-4</v>
      </c>
      <c r="H10" s="9">
        <f>IFERROR(INDEX(ALL!$A$3:$O$90,MATCH(Least_Cost!$P10,ALL!$A$3:$A$90,0),MATCH(Least_Cost!H$5,ALL!$A$3:$O$3,0)),"")</f>
        <v>2.8195566138555774E-5</v>
      </c>
      <c r="I10" s="9">
        <f>IFERROR(INDEX(ALL!$A$3:$O$90,MATCH(Least_Cost!$P10,ALL!$A$3:$A$90,0),MATCH(Least_Cost!I$5,ALL!$A$3:$O$3,0)),"")</f>
        <v>6.1184852075316367E-5</v>
      </c>
      <c r="J10" s="9">
        <f>IFERROR(INDEX(ALL!$A$3:$O$90,MATCH(Least_Cost!$P10,ALL!$A$3:$A$90,0),MATCH(Least_Cost!J$5,ALL!$A$3:$O$3,0)),"")</f>
        <v>2.5804900094534902E-6</v>
      </c>
      <c r="K10" s="9">
        <f>IFERROR(INDEX(ALL!$A$3:$O$90,MATCH(Least_Cost!$P10,ALL!$A$3:$A$90,0),MATCH(Least_Cost!K$5,ALL!$A$3:$O$3,0)),"")</f>
        <v>0</v>
      </c>
      <c r="L10" s="9">
        <f>IFERROR(INDEX(ALL!$A$3:$O$90,MATCH(Least_Cost!$P10,ALL!$A$3:$A$90,0),MATCH(Least_Cost!L$5,ALL!$A$3:$O$3,0)),"")</f>
        <v>0</v>
      </c>
      <c r="M10" s="9">
        <f>IFERROR(INDEX(ALL!$A$3:$O$90,MATCH(Least_Cost!$P10,ALL!$A$3:$A$90,0),MATCH(Least_Cost!M$5,ALL!$A$3:$O$3,0)),"")</f>
        <v>0</v>
      </c>
      <c r="N10" s="9">
        <f>IFERROR(INDEX(ALL!$A$3:$O$90,MATCH(Least_Cost!$P10,ALL!$A$3:$A$90,0),MATCH(Least_Cost!N$5,ALL!$A$3:$O$3,0)),"")</f>
        <v>0</v>
      </c>
      <c r="P10" s="4" t="str">
        <f t="shared" si="0"/>
        <v>FINLANDParis Agr. Compatible -1.5Ccoal_w/o_CCS</v>
      </c>
      <c r="Q10" s="4" t="s">
        <v>4</v>
      </c>
    </row>
    <row r="11" spans="1:17" x14ac:dyDescent="0.35">
      <c r="C11" s="33"/>
      <c r="D11" s="6" t="s">
        <v>24</v>
      </c>
      <c r="E11" s="9">
        <f>IFERROR(INDEX(ALL!$A$3:$O$90,MATCH(Least_Cost!$P11,ALL!$A$3:$A$90,0),MATCH(Least_Cost!E$5,ALL!$A$3:$O$3,0)),"")</f>
        <v>0.160617367504753</v>
      </c>
      <c r="F11" s="9">
        <f>IFERROR(INDEX(ALL!$A$3:$O$90,MATCH(Least_Cost!$P11,ALL!$A$3:$A$90,0),MATCH(Least_Cost!F$5,ALL!$A$3:$O$3,0)),"")</f>
        <v>0.18018633820586399</v>
      </c>
      <c r="G11" s="9">
        <f>IFERROR(INDEX(ALL!$A$3:$O$90,MATCH(Least_Cost!$P11,ALL!$A$3:$A$90,0),MATCH(Least_Cost!G$5,ALL!$A$3:$O$3,0)),"")</f>
        <v>0.17359928027144803</v>
      </c>
      <c r="H11" s="9">
        <f>IFERROR(INDEX(ALL!$A$3:$O$90,MATCH(Least_Cost!$P11,ALL!$A$3:$A$90,0),MATCH(Least_Cost!H$5,ALL!$A$3:$O$3,0)),"")</f>
        <v>0.13554759463873664</v>
      </c>
      <c r="I11" s="9">
        <f>IFERROR(INDEX(ALL!$A$3:$O$90,MATCH(Least_Cost!$P11,ALL!$A$3:$A$90,0),MATCH(Least_Cost!I$5,ALL!$A$3:$O$3,0)),"")</f>
        <v>7.6968124839051896E-2</v>
      </c>
      <c r="J11" s="9">
        <f>IFERROR(INDEX(ALL!$A$3:$O$90,MATCH(Least_Cost!$P11,ALL!$A$3:$A$90,0),MATCH(Least_Cost!J$5,ALL!$A$3:$O$3,0)),"")</f>
        <v>5.6714921145039482E-2</v>
      </c>
      <c r="K11" s="9">
        <f>IFERROR(INDEX(ALL!$A$3:$O$90,MATCH(Least_Cost!$P11,ALL!$A$3:$A$90,0),MATCH(Least_Cost!K$5,ALL!$A$3:$O$3,0)),"")</f>
        <v>6.7578946957993408E-2</v>
      </c>
      <c r="L11" s="9">
        <f>IFERROR(INDEX(ALL!$A$3:$O$90,MATCH(Least_Cost!$P11,ALL!$A$3:$A$90,0),MATCH(Least_Cost!L$5,ALL!$A$3:$O$3,0)),"")</f>
        <v>8.5531111628465828E-2</v>
      </c>
      <c r="M11" s="9">
        <f>IFERROR(INDEX(ALL!$A$3:$O$90,MATCH(Least_Cost!$P11,ALL!$A$3:$A$90,0),MATCH(Least_Cost!M$5,ALL!$A$3:$O$3,0)),"")</f>
        <v>0.1097607940641486</v>
      </c>
      <c r="N11" s="9">
        <f>IFERROR(INDEX(ALL!$A$3:$O$90,MATCH(Least_Cost!$P11,ALL!$A$3:$A$90,0),MATCH(Least_Cost!N$5,ALL!$A$3:$O$3,0)),"")</f>
        <v>0.14778047801852059</v>
      </c>
      <c r="P11" s="4" t="str">
        <f t="shared" si="0"/>
        <v>FINLANDParis Agr. Compatible -1.5Cgas_w/o_CCS</v>
      </c>
      <c r="Q11" s="4" t="s">
        <v>6</v>
      </c>
    </row>
    <row r="12" spans="1:17" x14ac:dyDescent="0.35">
      <c r="C12" s="33"/>
      <c r="D12" s="10" t="s">
        <v>25</v>
      </c>
      <c r="E12" s="9">
        <f>IFERROR(INDEX(ALL!$A$3:$O$90,MATCH(Least_Cost!$P12,ALL!$A$3:$A$90,0),MATCH(Least_Cost!E$5,ALL!$A$3:$O$3,0)),"")</f>
        <v>0.3408279957874682</v>
      </c>
      <c r="F12" s="9">
        <f>IFERROR(INDEX(ALL!$A$3:$O$90,MATCH(Least_Cost!$P12,ALL!$A$3:$A$90,0),MATCH(Least_Cost!F$5,ALL!$A$3:$O$3,0)),"")</f>
        <v>0.1203232271341798</v>
      </c>
      <c r="G12" s="9">
        <f>IFERROR(INDEX(ALL!$A$3:$O$90,MATCH(Least_Cost!$P12,ALL!$A$3:$A$90,0),MATCH(Least_Cost!G$5,ALL!$A$3:$O$3,0)),"")</f>
        <v>0.42109958710412887</v>
      </c>
      <c r="H12" s="9">
        <f>IFERROR(INDEX(ALL!$A$3:$O$90,MATCH(Least_Cost!$P12,ALL!$A$3:$A$90,0),MATCH(Least_Cost!H$5,ALL!$A$3:$O$3,0)),"")</f>
        <v>0.22737128036356979</v>
      </c>
      <c r="I12" s="9">
        <f>IFERROR(INDEX(ALL!$A$3:$O$90,MATCH(Least_Cost!$P12,ALL!$A$3:$A$90,0),MATCH(Least_Cost!I$5,ALL!$A$3:$O$3,0)),"")</f>
        <v>0.23190305482073253</v>
      </c>
      <c r="J12" s="9">
        <f>IFERROR(INDEX(ALL!$A$3:$O$90,MATCH(Least_Cost!$P12,ALL!$A$3:$A$90,0),MATCH(Least_Cost!J$5,ALL!$A$3:$O$3,0)),"")</f>
        <v>0.19269729554428255</v>
      </c>
      <c r="K12" s="9">
        <f>IFERROR(INDEX(ALL!$A$3:$O$90,MATCH(Least_Cost!$P12,ALL!$A$3:$A$90,0),MATCH(Least_Cost!K$5,ALL!$A$3:$O$3,0)),"")</f>
        <v>0.25207104425196897</v>
      </c>
      <c r="L12" s="9">
        <f>IFERROR(INDEX(ALL!$A$3:$O$90,MATCH(Least_Cost!$P12,ALL!$A$3:$A$90,0),MATCH(Least_Cost!L$5,ALL!$A$3:$O$3,0)),"")</f>
        <v>0.26515988496995735</v>
      </c>
      <c r="M12" s="9">
        <f>IFERROR(INDEX(ALL!$A$3:$O$90,MATCH(Least_Cost!$P12,ALL!$A$3:$A$90,0),MATCH(Least_Cost!M$5,ALL!$A$3:$O$3,0)),"")</f>
        <v>0.27162621976277496</v>
      </c>
      <c r="N12" s="9">
        <f>IFERROR(INDEX(ALL!$A$3:$O$90,MATCH(Least_Cost!$P12,ALL!$A$3:$A$90,0),MATCH(Least_Cost!N$5,ALL!$A$3:$O$3,0)),"")</f>
        <v>0.28533649434575148</v>
      </c>
      <c r="P12" s="4" t="str">
        <f t="shared" si="0"/>
        <v>FINLANDParis Agr. Compatible -1.5Cbio_w/o_CCS</v>
      </c>
      <c r="Q12" s="4" t="s">
        <v>8</v>
      </c>
    </row>
    <row r="13" spans="1:17" x14ac:dyDescent="0.35">
      <c r="C13" s="33"/>
      <c r="D13" s="10" t="s">
        <v>26</v>
      </c>
      <c r="E13" s="4">
        <f>IFERROR(INDEX(ALL!$A$3:$O$90,MATCH(Least_Cost!$P13,ALL!$A$3:$A$90,0),MATCH(Least_Cost!E$5,ALL!$A$3:$O$3,0)),"")</f>
        <v>0</v>
      </c>
      <c r="F13" s="4">
        <f>IFERROR(INDEX(ALL!$A$3:$O$90,MATCH(Least_Cost!$P13,ALL!$A$3:$A$90,0),MATCH(Least_Cost!F$5,ALL!$A$3:$O$3,0)),"")</f>
        <v>0</v>
      </c>
      <c r="G13" s="9">
        <f>IFERROR(INDEX(ALL!$A$3:$O$90,MATCH(Least_Cost!$P13,ALL!$A$3:$A$90,0),MATCH(Least_Cost!G$5,ALL!$A$3:$O$3,0)),"")</f>
        <v>8.0574306236224236E-4</v>
      </c>
      <c r="H13" s="9">
        <f>IFERROR(INDEX(ALL!$A$3:$O$90,MATCH(Least_Cost!$P13,ALL!$A$3:$A$90,0),MATCH(Least_Cost!H$5,ALL!$A$3:$O$3,0)),"")</f>
        <v>9.5952196134348872E-4</v>
      </c>
      <c r="I13" s="9">
        <f>IFERROR(INDEX(ALL!$A$3:$O$90,MATCH(Least_Cost!$P13,ALL!$A$3:$A$90,0),MATCH(Least_Cost!I$5,ALL!$A$3:$O$3,0)),"")</f>
        <v>9.0979159053854663E-4</v>
      </c>
      <c r="J13" s="9">
        <f>IFERROR(INDEX(ALL!$A$3:$O$90,MATCH(Least_Cost!$P13,ALL!$A$3:$A$90,0),MATCH(Least_Cost!J$5,ALL!$A$3:$O$3,0)),"")</f>
        <v>9.9701837935878908E-4</v>
      </c>
      <c r="K13" s="9">
        <f>IFERROR(INDEX(ALL!$A$3:$O$90,MATCH(Least_Cost!$P13,ALL!$A$3:$A$90,0),MATCH(Least_Cost!K$5,ALL!$A$3:$O$3,0)),"")</f>
        <v>1.0004863578127647E-3</v>
      </c>
      <c r="L13" s="9">
        <f>IFERROR(INDEX(ALL!$A$3:$O$90,MATCH(Least_Cost!$P13,ALL!$A$3:$A$90,0),MATCH(Least_Cost!L$5,ALL!$A$3:$O$3,0)),"")</f>
        <v>1.0004212713853378E-3</v>
      </c>
      <c r="M13" s="9">
        <f>IFERROR(INDEX(ALL!$A$3:$O$90,MATCH(Least_Cost!$P13,ALL!$A$3:$A$90,0),MATCH(Least_Cost!M$5,ALL!$A$3:$O$3,0)),"")</f>
        <v>1.000466089781521E-3</v>
      </c>
      <c r="N13" s="9">
        <f>IFERROR(INDEX(ALL!$A$3:$O$90,MATCH(Least_Cost!$P13,ALL!$A$3:$A$90,0),MATCH(Least_Cost!N$5,ALL!$A$3:$O$3,0)),"")</f>
        <v>1.0003945628631931E-3</v>
      </c>
      <c r="P13" s="4" t="str">
        <f t="shared" si="0"/>
        <v>FINLANDParis Agr. Compatible -1.5Ccoal_with_CCS</v>
      </c>
      <c r="Q13" s="4" t="s">
        <v>10</v>
      </c>
    </row>
    <row r="14" spans="1:17" x14ac:dyDescent="0.35">
      <c r="C14" s="33"/>
      <c r="D14" s="10" t="s">
        <v>27</v>
      </c>
      <c r="E14" s="4">
        <f>IFERROR(INDEX(ALL!$A$3:$O$90,MATCH(Least_Cost!$P14,ALL!$A$3:$A$90,0),MATCH(Least_Cost!E$5,ALL!$A$3:$O$3,0)),"")</f>
        <v>0</v>
      </c>
      <c r="F14" s="4">
        <f>IFERROR(INDEX(ALL!$A$3:$O$90,MATCH(Least_Cost!$P14,ALL!$A$3:$A$90,0),MATCH(Least_Cost!F$5,ALL!$A$3:$O$3,0)),"")</f>
        <v>0</v>
      </c>
      <c r="G14" s="9">
        <f>IFERROR(INDEX(ALL!$A$3:$O$90,MATCH(Least_Cost!$P14,ALL!$A$3:$A$90,0),MATCH(Least_Cost!G$5,ALL!$A$3:$O$3,0)),"")</f>
        <v>1.3471549086320485E-2</v>
      </c>
      <c r="H14" s="9">
        <f>IFERROR(INDEX(ALL!$A$3:$O$90,MATCH(Least_Cost!$P14,ALL!$A$3:$A$90,0),MATCH(Least_Cost!H$5,ALL!$A$3:$O$3,0)),"")</f>
        <v>7.0488926333703572E-2</v>
      </c>
      <c r="I14" s="9">
        <f>IFERROR(INDEX(ALL!$A$3:$O$90,MATCH(Least_Cost!$P14,ALL!$A$3:$A$90,0),MATCH(Least_Cost!I$5,ALL!$A$3:$O$3,0)),"")</f>
        <v>0.10884174244883231</v>
      </c>
      <c r="J14" s="9">
        <f>IFERROR(INDEX(ALL!$A$3:$O$90,MATCH(Least_Cost!$P14,ALL!$A$3:$A$90,0),MATCH(Least_Cost!J$5,ALL!$A$3:$O$3,0)),"")</f>
        <v>7.3783411699165607E-2</v>
      </c>
      <c r="K14" s="9">
        <f>IFERROR(INDEX(ALL!$A$3:$O$90,MATCH(Least_Cost!$P14,ALL!$A$3:$A$90,0),MATCH(Least_Cost!K$5,ALL!$A$3:$O$3,0)),"")</f>
        <v>5.9000814371994274E-2</v>
      </c>
      <c r="L14" s="9">
        <f>IFERROR(INDEX(ALL!$A$3:$O$90,MATCH(Least_Cost!$P14,ALL!$A$3:$A$90,0),MATCH(Least_Cost!L$5,ALL!$A$3:$O$3,0)),"")</f>
        <v>0</v>
      </c>
      <c r="M14" s="9">
        <f>IFERROR(INDEX(ALL!$A$3:$O$90,MATCH(Least_Cost!$P14,ALL!$A$3:$A$90,0),MATCH(Least_Cost!M$5,ALL!$A$3:$O$3,0)),"")</f>
        <v>0</v>
      </c>
      <c r="N14" s="9">
        <f>IFERROR(INDEX(ALL!$A$3:$O$90,MATCH(Least_Cost!$P14,ALL!$A$3:$A$90,0),MATCH(Least_Cost!N$5,ALL!$A$3:$O$3,0)),"")</f>
        <v>0</v>
      </c>
      <c r="P14" s="4" t="str">
        <f t="shared" si="0"/>
        <v>FINLANDParis Agr. Compatible -1.5Cgas_with_CCS</v>
      </c>
      <c r="Q14" s="4" t="s">
        <v>12</v>
      </c>
    </row>
    <row r="15" spans="1:17" x14ac:dyDescent="0.35">
      <c r="C15" s="32"/>
      <c r="D15" s="10" t="s">
        <v>28</v>
      </c>
      <c r="E15" s="4">
        <f>IFERROR(INDEX(ALL!$A$3:$O$90,MATCH(Least_Cost!$P15,ALL!$A$3:$A$90,0),MATCH(Least_Cost!E$5,ALL!$A$3:$O$3,0)),"")</f>
        <v>0</v>
      </c>
      <c r="F15" s="4">
        <f>IFERROR(INDEX(ALL!$A$3:$O$90,MATCH(Least_Cost!$P15,ALL!$A$3:$A$90,0),MATCH(Least_Cost!F$5,ALL!$A$3:$O$3,0)),"")</f>
        <v>0</v>
      </c>
      <c r="G15" s="9">
        <f>IFERROR(INDEX(ALL!$A$3:$O$90,MATCH(Least_Cost!$P15,ALL!$A$3:$A$90,0),MATCH(Least_Cost!G$5,ALL!$A$3:$O$3,0)),"")</f>
        <v>8.3167168453065474E-2</v>
      </c>
      <c r="H15" s="9">
        <f>IFERROR(INDEX(ALL!$A$3:$O$90,MATCH(Least_Cost!$P15,ALL!$A$3:$A$90,0),MATCH(Least_Cost!H$5,ALL!$A$3:$O$3,0)),"")</f>
        <v>0.35699415982317495</v>
      </c>
      <c r="I15" s="9">
        <f>IFERROR(INDEX(ALL!$A$3:$O$90,MATCH(Least_Cost!$P15,ALL!$A$3:$A$90,0),MATCH(Least_Cost!I$5,ALL!$A$3:$O$3,0)),"")</f>
        <v>0.3653934687301455</v>
      </c>
      <c r="J15" s="9">
        <f>IFERROR(INDEX(ALL!$A$3:$O$90,MATCH(Least_Cost!$P15,ALL!$A$3:$A$90,0),MATCH(Least_Cost!J$5,ALL!$A$3:$O$3,0)),"")</f>
        <v>0.38290281571514789</v>
      </c>
      <c r="K15" s="9">
        <f>IFERROR(INDEX(ALL!$A$3:$O$90,MATCH(Least_Cost!$P15,ALL!$A$3:$A$90,0),MATCH(Least_Cost!K$5,ALL!$A$3:$O$3,0)),"")</f>
        <v>0.38742752139048603</v>
      </c>
      <c r="L15" s="9">
        <f>IFERROR(INDEX(ALL!$A$3:$O$90,MATCH(Least_Cost!$P15,ALL!$A$3:$A$90,0),MATCH(Least_Cost!L$5,ALL!$A$3:$O$3,0)),"")</f>
        <v>0.39083840579133478</v>
      </c>
      <c r="M15" s="9">
        <f>IFERROR(INDEX(ALL!$A$3:$O$90,MATCH(Least_Cost!$P15,ALL!$A$3:$A$90,0),MATCH(Least_Cost!M$5,ALL!$A$3:$O$3,0)),"")</f>
        <v>0.40346431179397552</v>
      </c>
      <c r="N15" s="9">
        <f>IFERROR(INDEX(ALL!$A$3:$O$90,MATCH(Least_Cost!$P15,ALL!$A$3:$A$90,0),MATCH(Least_Cost!N$5,ALL!$A$3:$O$3,0)),"")</f>
        <v>0.43091633839970667</v>
      </c>
      <c r="P15" s="4" t="str">
        <f t="shared" si="0"/>
        <v>FINLANDParis Agr. Compatible -1.5Cbio_with_CCS</v>
      </c>
      <c r="Q15" s="4" t="s">
        <v>11</v>
      </c>
    </row>
    <row r="58" spans="4:17" ht="28.5" x14ac:dyDescent="0.65">
      <c r="D58" s="37" t="s">
        <v>89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4:17" x14ac:dyDescent="0.35">
      <c r="D59" s="6"/>
      <c r="E59" s="7"/>
    </row>
    <row r="60" spans="4:17" x14ac:dyDescent="0.35">
      <c r="P60" s="4" t="s">
        <v>30</v>
      </c>
      <c r="Q60" s="4" t="s">
        <v>30</v>
      </c>
    </row>
    <row r="61" spans="4:17" x14ac:dyDescent="0.35">
      <c r="D61" s="24" t="s">
        <v>90</v>
      </c>
      <c r="E61" s="5">
        <v>2010</v>
      </c>
      <c r="F61" s="5">
        <v>2020</v>
      </c>
      <c r="G61" s="5">
        <v>2030</v>
      </c>
      <c r="H61" s="5">
        <v>2040</v>
      </c>
      <c r="I61" s="5">
        <v>2050</v>
      </c>
      <c r="J61" s="5">
        <v>2060</v>
      </c>
      <c r="K61" s="5">
        <v>2070</v>
      </c>
      <c r="L61" s="5">
        <v>2080</v>
      </c>
      <c r="M61" s="5">
        <v>2090</v>
      </c>
      <c r="N61" s="5">
        <v>2100</v>
      </c>
      <c r="P61" s="7" t="s">
        <v>29</v>
      </c>
      <c r="Q61" s="7" t="s">
        <v>22</v>
      </c>
    </row>
    <row r="62" spans="4:17" x14ac:dyDescent="0.35">
      <c r="D62" s="4" t="s">
        <v>83</v>
      </c>
      <c r="E62" s="19">
        <f>IFERROR(INDEX(ALL!$A$95:$O$149,MATCH(Least_Cost!$P62,ALL!$A$95:$A$149,0),MATCH(Least_Cost!E$61,ALL!$A$95:$O$95,0)),"")</f>
        <v>63.488300000000002</v>
      </c>
      <c r="F62" s="19">
        <f>IFERROR(INDEX(ALL!$A$95:$O$149,MATCH(Least_Cost!$P62,ALL!$A$95:$A$149,0),MATCH(Least_Cost!F$61,ALL!$A$95:$O$95,0)),"")</f>
        <v>56.532304996938656</v>
      </c>
      <c r="G62" s="19">
        <f>IFERROR(INDEX(ALL!$A$95:$O$149,MATCH(Least_Cost!$P62,ALL!$A$95:$A$149,0),MATCH(Least_Cost!G$61,ALL!$A$95:$O$95,0)),"")</f>
        <v>18.891918086928239</v>
      </c>
      <c r="H62" s="19">
        <f>IFERROR(INDEX(ALL!$A$95:$O$149,MATCH(Least_Cost!$P62,ALL!$A$95:$A$149,0),MATCH(Least_Cost!H$61,ALL!$A$95:$O$95,0)),"")</f>
        <v>-20.718218984496339</v>
      </c>
      <c r="I62" s="19">
        <f>IFERROR(INDEX(ALL!$A$95:$O$149,MATCH(Least_Cost!$P62,ALL!$A$95:$A$149,0),MATCH(Least_Cost!I$61,ALL!$A$95:$O$95,0)),"")</f>
        <v>-29.74364930289871</v>
      </c>
      <c r="J62" s="19">
        <f>IFERROR(INDEX(ALL!$A$95:$O$149,MATCH(Least_Cost!$P62,ALL!$A$95:$A$149,0),MATCH(Least_Cost!J$61,ALL!$A$95:$O$95,0)),"")</f>
        <v>-34.568343445900304</v>
      </c>
      <c r="K62" s="19">
        <f>IFERROR(INDEX(ALL!$A$95:$O$149,MATCH(Least_Cost!$P62,ALL!$A$95:$A$149,0),MATCH(Least_Cost!K$61,ALL!$A$95:$O$95,0)),"")</f>
        <v>-35.122698290684824</v>
      </c>
      <c r="L62" s="19">
        <f>IFERROR(INDEX(ALL!$A$95:$O$149,MATCH(Least_Cost!$P62,ALL!$A$95:$A$149,0),MATCH(Least_Cost!L$61,ALL!$A$95:$O$95,0)),"")</f>
        <v>-34.438946533301589</v>
      </c>
      <c r="M62" s="19">
        <f>IFERROR(INDEX(ALL!$A$95:$O$149,MATCH(Least_Cost!$P62,ALL!$A$95:$A$149,0),MATCH(Least_Cost!M$61,ALL!$A$95:$O$95,0)),"")</f>
        <v>-34.199930727690742</v>
      </c>
      <c r="N62" s="19">
        <f>IFERROR(INDEX(ALL!$A$95:$O$149,MATCH(Least_Cost!$P62,ALL!$A$95:$A$149,0),MATCH(Least_Cost!N$61,ALL!$A$95:$O$95,0)),"")</f>
        <v>-34.603267190993833</v>
      </c>
      <c r="P62" s="4" t="str">
        <f t="shared" ref="P62:P67" si="1">$B$2&amp;$C$2&amp;Q62</f>
        <v>FINLANDParis Agr. Compatible -1.5CCO2 Fossils and Industry</v>
      </c>
      <c r="Q62" s="4" t="s">
        <v>83</v>
      </c>
    </row>
    <row r="63" spans="4:17" x14ac:dyDescent="0.35">
      <c r="D63" s="4" t="s">
        <v>84</v>
      </c>
      <c r="E63" s="19">
        <f>IFERROR(INDEX(ALL!$A$95:$O$149,MATCH(Least_Cost!$P63,ALL!$A$95:$A$149,0),MATCH(Least_Cost!E$61,ALL!$A$95:$O$95,0)),"")</f>
        <v>4.2652933099999997</v>
      </c>
      <c r="F63" s="19">
        <f>IFERROR(INDEX(ALL!$A$95:$O$149,MATCH(Least_Cost!$P63,ALL!$A$95:$A$149,0),MATCH(Least_Cost!F$61,ALL!$A$95:$O$95,0)),"")</f>
        <v>4.0024345985507939</v>
      </c>
      <c r="G63" s="19">
        <f>IFERROR(INDEX(ALL!$A$95:$O$149,MATCH(Least_Cost!$P63,ALL!$A$95:$A$149,0),MATCH(Least_Cost!G$61,ALL!$A$95:$O$95,0)),"")</f>
        <v>3.5732356087626376</v>
      </c>
      <c r="H63" s="19">
        <f>IFERROR(INDEX(ALL!$A$95:$O$149,MATCH(Least_Cost!$P63,ALL!$A$95:$A$149,0),MATCH(Least_Cost!H$61,ALL!$A$95:$O$95,0)),"")</f>
        <v>2.8996601606740486</v>
      </c>
      <c r="I63" s="19">
        <f>IFERROR(INDEX(ALL!$A$95:$O$149,MATCH(Least_Cost!$P63,ALL!$A$95:$A$149,0),MATCH(Least_Cost!I$61,ALL!$A$95:$O$95,0)),"")</f>
        <v>2.2158167941694749</v>
      </c>
      <c r="J63" s="19">
        <f>IFERROR(INDEX(ALL!$A$95:$O$149,MATCH(Least_Cost!$P63,ALL!$A$95:$A$149,0),MATCH(Least_Cost!J$61,ALL!$A$95:$O$95,0)),"")</f>
        <v>2.3164423946461241</v>
      </c>
      <c r="K63" s="19">
        <f>IFERROR(INDEX(ALL!$A$95:$O$149,MATCH(Least_Cost!$P63,ALL!$A$95:$A$149,0),MATCH(Least_Cost!K$61,ALL!$A$95:$O$95,0)),"")</f>
        <v>2.4643004198363019</v>
      </c>
      <c r="L63" s="19">
        <f>IFERROR(INDEX(ALL!$A$95:$O$149,MATCH(Least_Cost!$P63,ALL!$A$95:$A$149,0),MATCH(Least_Cost!L$61,ALL!$A$95:$O$95,0)),"")</f>
        <v>2.536175848748194</v>
      </c>
      <c r="M63" s="19">
        <f>IFERROR(INDEX(ALL!$A$95:$O$149,MATCH(Least_Cost!$P63,ALL!$A$95:$A$149,0),MATCH(Least_Cost!M$61,ALL!$A$95:$O$95,0)),"")</f>
        <v>2.6552837023736156</v>
      </c>
      <c r="N63" s="19">
        <f>IFERROR(INDEX(ALL!$A$95:$O$149,MATCH(Least_Cost!$P63,ALL!$A$95:$A$149,0),MATCH(Least_Cost!N$61,ALL!$A$95:$O$95,0)),"")</f>
        <v>2.7846594744150215</v>
      </c>
      <c r="P63" s="4" t="str">
        <f t="shared" si="1"/>
        <v>FINLANDParis Agr. Compatible -1.5CCH4</v>
      </c>
      <c r="Q63" s="4" t="s">
        <v>84</v>
      </c>
    </row>
    <row r="64" spans="4:17" x14ac:dyDescent="0.35">
      <c r="D64" s="4" t="s">
        <v>86</v>
      </c>
      <c r="E64" s="19">
        <f>IFERROR(INDEX(ALL!$A$95:$O$149,MATCH(Least_Cost!$P64,ALL!$A$95:$A$149,0),MATCH(Least_Cost!E$61,ALL!$A$95:$O$95,0)),"")</f>
        <v>5.4383999999999997</v>
      </c>
      <c r="F64" s="19">
        <f>IFERROR(INDEX(ALL!$A$95:$O$149,MATCH(Least_Cost!$P64,ALL!$A$95:$A$149,0),MATCH(Least_Cost!F$61,ALL!$A$95:$O$95,0)),"")</f>
        <v>5.701548387096774</v>
      </c>
      <c r="G64" s="19">
        <f>IFERROR(INDEX(ALL!$A$95:$O$149,MATCH(Least_Cost!$P64,ALL!$A$95:$A$149,0),MATCH(Least_Cost!G$61,ALL!$A$95:$O$95,0)),"")</f>
        <v>5.3068258064516129</v>
      </c>
      <c r="H64" s="19">
        <f>IFERROR(INDEX(ALL!$A$95:$O$149,MATCH(Least_Cost!$P64,ALL!$A$95:$A$149,0),MATCH(Least_Cost!H$61,ALL!$A$95:$O$95,0)),"")</f>
        <v>4.6928129032258061</v>
      </c>
      <c r="I64" s="19">
        <f>IFERROR(INDEX(ALL!$A$95:$O$149,MATCH(Least_Cost!$P64,ALL!$A$95:$A$149,0),MATCH(Least_Cost!I$61,ALL!$A$95:$O$95,0)),"")</f>
        <v>3.903367741935484</v>
      </c>
      <c r="J64" s="19">
        <f>IFERROR(INDEX(ALL!$A$95:$O$149,MATCH(Least_Cost!$P64,ALL!$A$95:$A$149,0),MATCH(Least_Cost!J$61,ALL!$A$95:$O$95,0)),"")</f>
        <v>3.6402193548387092</v>
      </c>
      <c r="K64" s="19">
        <f>IFERROR(INDEX(ALL!$A$95:$O$149,MATCH(Least_Cost!$P64,ALL!$A$95:$A$149,0),MATCH(Least_Cost!K$61,ALL!$A$95:$O$95,0)),"")</f>
        <v>3.4209290322580643</v>
      </c>
      <c r="L64" s="19">
        <f>IFERROR(INDEX(ALL!$A$95:$O$149,MATCH(Least_Cost!$P64,ALL!$A$95:$A$149,0),MATCH(Least_Cost!L$61,ALL!$A$95:$O$95,0)),"")</f>
        <v>3.1577806451612895</v>
      </c>
      <c r="M64" s="19">
        <f>IFERROR(INDEX(ALL!$A$95:$O$149,MATCH(Least_Cost!$P64,ALL!$A$95:$A$149,0),MATCH(Least_Cost!M$61,ALL!$A$95:$O$95,0)),"")</f>
        <v>2.8946322580645165</v>
      </c>
      <c r="N64" s="19">
        <f>IFERROR(INDEX(ALL!$A$95:$O$149,MATCH(Least_Cost!$P64,ALL!$A$95:$A$149,0),MATCH(Least_Cost!N$61,ALL!$A$95:$O$95,0)),"")</f>
        <v>2.7191999999999998</v>
      </c>
      <c r="P64" s="4" t="str">
        <f t="shared" si="1"/>
        <v>FINLANDParis Agr. Compatible -1.5CN2O</v>
      </c>
      <c r="Q64" s="4" t="s">
        <v>86</v>
      </c>
    </row>
    <row r="65" spans="4:17" x14ac:dyDescent="0.35">
      <c r="D65" s="4" t="s">
        <v>87</v>
      </c>
      <c r="E65" s="19">
        <f>IFERROR(INDEX(ALL!$A$95:$O$149,MATCH(Least_Cost!$P65,ALL!$A$95:$A$149,0),MATCH(Least_Cost!E$61,ALL!$A$95:$O$95,0)),"")</f>
        <v>1.2053966900000015</v>
      </c>
      <c r="F65" s="19">
        <f>IFERROR(INDEX(ALL!$A$95:$O$149,MATCH(Least_Cost!$P65,ALL!$A$95:$A$149,0),MATCH(Least_Cost!F$61,ALL!$A$95:$O$95,0)),"")</f>
        <v>1.2289338774919056</v>
      </c>
      <c r="G65" s="19">
        <f>IFERROR(INDEX(ALL!$A$95:$O$149,MATCH(Least_Cost!$P65,ALL!$A$95:$A$149,0),MATCH(Least_Cost!G$61,ALL!$A$95:$O$95,0)),"")</f>
        <v>0.84221666745649448</v>
      </c>
      <c r="H65" s="19">
        <f>IFERROR(INDEX(ALL!$A$95:$O$149,MATCH(Least_Cost!$P65,ALL!$A$95:$A$149,0),MATCH(Least_Cost!H$61,ALL!$A$95:$O$95,0)),"")</f>
        <v>0.67550508558377143</v>
      </c>
      <c r="I65" s="19">
        <f>IFERROR(INDEX(ALL!$A$95:$O$149,MATCH(Least_Cost!$P65,ALL!$A$95:$A$149,0),MATCH(Least_Cost!I$61,ALL!$A$95:$O$95,0)),"")</f>
        <v>0.57873431732041725</v>
      </c>
      <c r="J65" s="19">
        <f>IFERROR(INDEX(ALL!$A$95:$O$149,MATCH(Least_Cost!$P65,ALL!$A$95:$A$149,0),MATCH(Least_Cost!J$61,ALL!$A$95:$O$95,0)),"")</f>
        <v>0.60617404367108496</v>
      </c>
      <c r="K65" s="19">
        <f>IFERROR(INDEX(ALL!$A$95:$O$149,MATCH(Least_Cost!$P65,ALL!$A$95:$A$149,0),MATCH(Least_Cost!K$61,ALL!$A$95:$O$95,0)),"")</f>
        <v>0.61800361458670572</v>
      </c>
      <c r="L65" s="19">
        <f>IFERROR(INDEX(ALL!$A$95:$O$149,MATCH(Least_Cost!$P65,ALL!$A$95:$A$149,0),MATCH(Least_Cost!L$61,ALL!$A$95:$O$95,0)),"")</f>
        <v>0.63952855547956311</v>
      </c>
      <c r="M65" s="19">
        <f>IFERROR(INDEX(ALL!$A$95:$O$149,MATCH(Least_Cost!$P65,ALL!$A$95:$A$149,0),MATCH(Least_Cost!M$61,ALL!$A$95:$O$95,0)),"")</f>
        <v>0.68111498519324143</v>
      </c>
      <c r="N65" s="19">
        <f>IFERROR(INDEX(ALL!$A$95:$O$149,MATCH(Least_Cost!$P65,ALL!$A$95:$A$149,0),MATCH(Least_Cost!N$61,ALL!$A$95:$O$95,0)),"")</f>
        <v>0.69318846478753504</v>
      </c>
      <c r="P65" s="4" t="str">
        <f t="shared" si="1"/>
        <v>FINLANDParis Agr. Compatible -1.5COther gases</v>
      </c>
      <c r="Q65" s="4" t="s">
        <v>87</v>
      </c>
    </row>
    <row r="66" spans="4:17" x14ac:dyDescent="0.35">
      <c r="D66" s="22" t="s">
        <v>91</v>
      </c>
      <c r="E66" s="19">
        <f>IFERROR(INDEX(ALL!$A$95:$O$149,MATCH(Least_Cost!$P67,ALL!$A$95:$A$149,0),MATCH(Least_Cost!E$61,ALL!$A$95:$O$95,0)),"")</f>
        <v>74.397390000000001</v>
      </c>
      <c r="F66" s="19">
        <f>IFERROR(INDEX(ALL!$A$95:$O$149,MATCH(Least_Cost!$P67,ALL!$A$95:$A$149,0),MATCH(Least_Cost!F$61,ALL!$A$95:$O$95,0)),"")</f>
        <v>67.465221860078117</v>
      </c>
      <c r="G66" s="19">
        <f>IFERROR(INDEX(ALL!$A$95:$O$149,MATCH(Least_Cost!$P67,ALL!$A$95:$A$149,0),MATCH(Least_Cost!G$61,ALL!$A$95:$O$95,0)),"")</f>
        <v>28.614196169598983</v>
      </c>
      <c r="H66" s="19">
        <f>IFERROR(INDEX(ALL!$A$95:$O$149,MATCH(Least_Cost!$P67,ALL!$A$95:$A$149,0),MATCH(Least_Cost!H$61,ALL!$A$95:$O$95,0)),"")</f>
        <v>-12.450240835012712</v>
      </c>
      <c r="I66" s="19">
        <f>IFERROR(INDEX(ALL!$A$95:$O$149,MATCH(Least_Cost!$P67,ALL!$A$95:$A$149,0),MATCH(Least_Cost!I$61,ALL!$A$95:$O$95,0)),"")</f>
        <v>-23.045730449473339</v>
      </c>
      <c r="J66" s="19">
        <f>IFERROR(INDEX(ALL!$A$95:$O$149,MATCH(Least_Cost!$P67,ALL!$A$95:$A$149,0),MATCH(Least_Cost!J$61,ALL!$A$95:$O$95,0)),"")</f>
        <v>-28.005507652744392</v>
      </c>
      <c r="K66" s="19">
        <f>IFERROR(INDEX(ALL!$A$95:$O$149,MATCH(Least_Cost!$P67,ALL!$A$95:$A$149,0),MATCH(Least_Cost!K$61,ALL!$A$95:$O$95,0)),"")</f>
        <v>-28.619465224003754</v>
      </c>
      <c r="L66" s="19">
        <f>IFERROR(INDEX(ALL!$A$95:$O$149,MATCH(Least_Cost!$P67,ALL!$A$95:$A$149,0),MATCH(Least_Cost!L$61,ALL!$A$95:$O$95,0)),"")</f>
        <v>-28.105461483912542</v>
      </c>
      <c r="M66" s="19">
        <f>IFERROR(INDEX(ALL!$A$95:$O$149,MATCH(Least_Cost!$P67,ALL!$A$95:$A$149,0),MATCH(Least_Cost!M$61,ALL!$A$95:$O$95,0)),"")</f>
        <v>-27.968899782059371</v>
      </c>
      <c r="N66" s="19">
        <f>IFERROR(INDEX(ALL!$A$95:$O$149,MATCH(Least_Cost!$P67,ALL!$A$95:$A$149,0),MATCH(Least_Cost!N$61,ALL!$A$95:$O$95,0)),"")</f>
        <v>-28.406219251791278</v>
      </c>
      <c r="P66" s="4" t="str">
        <f t="shared" si="1"/>
        <v>FINLANDParis Agr. Compatible -1.5CLULUCF</v>
      </c>
      <c r="Q66" s="4" t="s">
        <v>85</v>
      </c>
    </row>
    <row r="67" spans="4:17" x14ac:dyDescent="0.35">
      <c r="D67" s="4" t="s">
        <v>85</v>
      </c>
      <c r="E67" s="19">
        <f>IFERROR(INDEX(ALL!$A$95:$O$149,MATCH(Least_Cost!$P66,ALL!$A$95:$A$149,0),MATCH(Least_Cost!E$61,ALL!$A$95:$O$95,0)),"")</f>
        <v>-24.092569999999998</v>
      </c>
      <c r="F67" s="19">
        <f>IFERROR(INDEX(ALL!$A$95:$O$149,MATCH(Least_Cost!$P66,ALL!$A$95:$A$149,0),MATCH(Least_Cost!F$61,ALL!$A$95:$O$95,0)),"")</f>
        <v>-19.502731240677964</v>
      </c>
      <c r="G67" s="19">
        <f>IFERROR(INDEX(ALL!$A$95:$O$149,MATCH(Least_Cost!$P66,ALL!$A$95:$A$149,0),MATCH(Least_Cost!G$61,ALL!$A$95:$O$95,0)),"")</f>
        <v>-18.381168421725235</v>
      </c>
      <c r="H67" s="19">
        <f>IFERROR(INDEX(ALL!$A$95:$O$149,MATCH(Least_Cost!$P66,ALL!$A$95:$A$149,0),MATCH(Least_Cost!H$61,ALL!$A$95:$O$95,0)),"")</f>
        <v>-15.574731229020033</v>
      </c>
      <c r="I67" s="19">
        <f>IFERROR(INDEX(ALL!$A$95:$O$149,MATCH(Least_Cost!$P66,ALL!$A$95:$A$149,0),MATCH(Least_Cost!I$61,ALL!$A$95:$O$95,0)),"")</f>
        <v>-14.149792710280373</v>
      </c>
      <c r="J67" s="19">
        <f>IFERROR(INDEX(ALL!$A$95:$O$149,MATCH(Least_Cost!$P66,ALL!$A$95:$A$149,0),MATCH(Least_Cost!J$61,ALL!$A$95:$O$95,0)),"")</f>
        <v>-13.480097741330832</v>
      </c>
      <c r="K67" s="19">
        <f>IFERROR(INDEX(ALL!$A$95:$O$149,MATCH(Least_Cost!$P66,ALL!$A$95:$A$149,0),MATCH(Least_Cost!K$61,ALL!$A$95:$O$95,0)),"")</f>
        <v>-13.311674493290141</v>
      </c>
      <c r="L67" s="19">
        <f>IFERROR(INDEX(ALL!$A$95:$O$149,MATCH(Least_Cost!$P66,ALL!$A$95:$A$149,0),MATCH(Least_Cost!L$61,ALL!$A$95:$O$95,0)),"")</f>
        <v>-13.537189919999998</v>
      </c>
      <c r="M67" s="19">
        <f>IFERROR(INDEX(ALL!$A$95:$O$149,MATCH(Least_Cost!$P66,ALL!$A$95:$A$149,0),MATCH(Least_Cost!M$61,ALL!$A$95:$O$95,0)),"")</f>
        <v>-14.156756190944879</v>
      </c>
      <c r="N67" s="19">
        <f>IFERROR(INDEX(ALL!$A$95:$O$149,MATCH(Least_Cost!$P66,ALL!$A$95:$A$149,0),MATCH(Least_Cost!N$61,ALL!$A$95:$O$95,0)),"")</f>
        <v>-15.212336636700156</v>
      </c>
      <c r="P67" s="4" t="str">
        <f t="shared" si="1"/>
        <v>FINLANDParis Agr. Compatible -1.5CGHG EXCL LULUCF</v>
      </c>
      <c r="Q67" s="22" t="s">
        <v>88</v>
      </c>
    </row>
    <row r="69" spans="4:17" x14ac:dyDescent="0.35">
      <c r="D69" s="10"/>
      <c r="G69" s="9"/>
      <c r="H69" s="9"/>
      <c r="I69" s="9"/>
      <c r="J69" s="9"/>
      <c r="K69" s="9"/>
      <c r="L69" s="9"/>
      <c r="M69" s="9"/>
      <c r="N69" s="9"/>
    </row>
    <row r="70" spans="4:17" x14ac:dyDescent="0.35">
      <c r="D70" s="10"/>
      <c r="G70" s="9"/>
      <c r="H70" s="9"/>
      <c r="I70" s="9"/>
      <c r="J70" s="9"/>
      <c r="K70" s="9"/>
      <c r="L70" s="9"/>
      <c r="M70" s="9"/>
      <c r="N70" s="9"/>
    </row>
    <row r="71" spans="4:17" x14ac:dyDescent="0.35">
      <c r="D71" s="10"/>
      <c r="G71" s="9"/>
      <c r="H71" s="9"/>
      <c r="I71" s="9"/>
      <c r="J71" s="9"/>
      <c r="K71" s="9"/>
      <c r="L71" s="9"/>
      <c r="M71" s="9"/>
      <c r="N71" s="9"/>
    </row>
  </sheetData>
  <sheetProtection password="F702" sheet="1" objects="1" scenarios="1"/>
  <mergeCells count="2">
    <mergeCell ref="D3:N3"/>
    <mergeCell ref="D58:N58"/>
  </mergeCells>
  <pageMargins left="0.75" right="0.75" top="1" bottom="1" header="0.5" footer="0.5"/>
  <pageSetup paperSize="9" orientation="portrait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Admin!$A$2:$A$4</xm:f>
          </x14:formula1>
          <xm:sqref>B2</xm:sqref>
        </x14:dataValidation>
        <x14:dataValidation type="list" allowBlank="1" showInputMessage="1" showErrorMessage="1">
          <x14:formula1>
            <xm:f>Admin!$C$2:$C$4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800000"/>
  </sheetPr>
  <dimension ref="A1:Z85"/>
  <sheetViews>
    <sheetView topLeftCell="C1" zoomScale="90" zoomScaleNormal="90" zoomScalePageLayoutView="90" workbookViewId="0">
      <pane ySplit="2" topLeftCell="A6" activePane="bottomLeft" state="frozen"/>
      <selection activeCell="C12" sqref="C12"/>
      <selection pane="bottomLeft" activeCell="C2" sqref="C2"/>
    </sheetView>
  </sheetViews>
  <sheetFormatPr defaultColWidth="0" defaultRowHeight="15.5" x14ac:dyDescent="0.35"/>
  <cols>
    <col min="1" max="1" width="13.83203125" style="4" customWidth="1"/>
    <col min="2" max="2" width="13" style="4" customWidth="1"/>
    <col min="3" max="3" width="32" style="4" customWidth="1"/>
    <col min="4" max="4" width="19.1640625" style="4" customWidth="1"/>
    <col min="5" max="14" width="10.83203125" style="4" customWidth="1"/>
    <col min="15" max="15" width="96.1640625" style="4" bestFit="1" customWidth="1"/>
    <col min="16" max="16" width="22.6640625" style="4" hidden="1" customWidth="1"/>
    <col min="17" max="17" width="18.83203125" style="4" hidden="1" customWidth="1"/>
    <col min="18" max="16384" width="10.83203125" style="4" hidden="1"/>
  </cols>
  <sheetData>
    <row r="1" spans="1:26" ht="105" customHeight="1" x14ac:dyDescent="0.5">
      <c r="B1" s="11" t="s">
        <v>14</v>
      </c>
      <c r="C1" s="11" t="s">
        <v>15</v>
      </c>
    </row>
    <row r="2" spans="1:26" ht="21" x14ac:dyDescent="0.5">
      <c r="A2" s="11" t="s">
        <v>78</v>
      </c>
      <c r="B2" s="35" t="s">
        <v>19</v>
      </c>
      <c r="C2" s="36" t="s">
        <v>97</v>
      </c>
      <c r="D2" s="6"/>
      <c r="E2" s="7"/>
    </row>
    <row r="3" spans="1:26" ht="18" customHeight="1" x14ac:dyDescent="0.35">
      <c r="P3" s="4" t="s">
        <v>30</v>
      </c>
      <c r="Q3" s="4" t="s">
        <v>30</v>
      </c>
      <c r="R3" s="4" t="s">
        <v>30</v>
      </c>
      <c r="S3" s="4" t="s">
        <v>30</v>
      </c>
      <c r="T3" s="4" t="s">
        <v>30</v>
      </c>
      <c r="U3" s="4" t="s">
        <v>30</v>
      </c>
      <c r="V3" s="4" t="s">
        <v>30</v>
      </c>
      <c r="W3" s="4" t="s">
        <v>30</v>
      </c>
      <c r="X3" s="4" t="s">
        <v>30</v>
      </c>
      <c r="Y3" s="4" t="s">
        <v>30</v>
      </c>
      <c r="Z3" s="4" t="s">
        <v>30</v>
      </c>
    </row>
    <row r="4" spans="1:26" ht="18" customHeight="1" x14ac:dyDescent="0.35"/>
    <row r="5" spans="1:26" ht="18" customHeight="1" x14ac:dyDescent="0.35"/>
    <row r="6" spans="1:26" ht="18" customHeight="1" x14ac:dyDescent="0.35"/>
    <row r="7" spans="1:26" ht="18" customHeight="1" x14ac:dyDescent="0.35"/>
    <row r="8" spans="1:26" ht="18" customHeight="1" x14ac:dyDescent="0.35"/>
    <row r="9" spans="1:26" ht="18" customHeight="1" x14ac:dyDescent="0.35"/>
    <row r="10" spans="1:26" ht="18" customHeight="1" x14ac:dyDescent="0.35"/>
    <row r="11" spans="1:26" ht="18" customHeight="1" x14ac:dyDescent="0.35"/>
    <row r="12" spans="1:26" ht="18" customHeight="1" x14ac:dyDescent="0.35"/>
    <row r="13" spans="1:26" ht="18" customHeight="1" x14ac:dyDescent="0.35"/>
    <row r="14" spans="1:26" ht="18" customHeight="1" x14ac:dyDescent="0.35"/>
    <row r="15" spans="1:26" ht="18" customHeight="1" x14ac:dyDescent="0.35"/>
    <row r="16" spans="1:26" ht="18" customHeight="1" x14ac:dyDescent="0.35"/>
    <row r="17" ht="18" customHeight="1" x14ac:dyDescent="0.35"/>
    <row r="18" ht="18" customHeight="1" x14ac:dyDescent="0.35"/>
    <row r="19" ht="18" customHeight="1" x14ac:dyDescent="0.35"/>
    <row r="20" ht="18" customHeight="1" x14ac:dyDescent="0.35"/>
    <row r="21" ht="18" customHeight="1" x14ac:dyDescent="0.35"/>
    <row r="22" ht="18" customHeight="1" x14ac:dyDescent="0.35"/>
    <row r="23" ht="18" customHeight="1" x14ac:dyDescent="0.35"/>
    <row r="24" ht="18" customHeight="1" x14ac:dyDescent="0.35"/>
    <row r="25" ht="18" customHeight="1" x14ac:dyDescent="0.35"/>
    <row r="26" ht="18" customHeight="1" x14ac:dyDescent="0.35"/>
    <row r="27" ht="18" customHeight="1" x14ac:dyDescent="0.35"/>
    <row r="28" ht="18" customHeight="1" x14ac:dyDescent="0.35"/>
    <row r="29" ht="18" customHeight="1" x14ac:dyDescent="0.35"/>
    <row r="30" ht="18" customHeight="1" x14ac:dyDescent="0.35"/>
    <row r="31" ht="6" customHeight="1" x14ac:dyDescent="0.35"/>
    <row r="32" ht="6" customHeight="1" x14ac:dyDescent="0.35"/>
    <row r="33" spans="1:18" ht="18" customHeight="1" x14ac:dyDescent="0.35"/>
    <row r="34" spans="1:18" ht="28" customHeight="1" x14ac:dyDescent="0.65">
      <c r="D34" s="37" t="s">
        <v>102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</row>
    <row r="35" spans="1:18" ht="18.5" x14ac:dyDescent="0.45">
      <c r="A35" s="15"/>
      <c r="D35" s="8" t="s">
        <v>75</v>
      </c>
      <c r="E35" s="5">
        <v>2020</v>
      </c>
      <c r="F35" s="5">
        <v>2025</v>
      </c>
      <c r="G35" s="5">
        <v>2030</v>
      </c>
      <c r="H35" s="5">
        <v>2040</v>
      </c>
      <c r="I35" s="5">
        <v>2050</v>
      </c>
      <c r="J35" s="5">
        <v>2060</v>
      </c>
      <c r="K35" s="5">
        <v>2070</v>
      </c>
      <c r="L35" s="5">
        <v>2080</v>
      </c>
      <c r="M35" s="5">
        <v>2090</v>
      </c>
      <c r="N35" s="5">
        <v>2100</v>
      </c>
      <c r="O35" s="5" t="s">
        <v>76</v>
      </c>
      <c r="P35" s="7" t="s">
        <v>29</v>
      </c>
      <c r="Q35" s="7" t="s">
        <v>22</v>
      </c>
    </row>
    <row r="36" spans="1:18" x14ac:dyDescent="0.35">
      <c r="D36" s="4">
        <v>1</v>
      </c>
      <c r="E36" s="14">
        <f>IFERROR(INDEX(ALL.!$A$3:$O$175,MATCH(Equity!$P36,ALL.!$A$3:$A$175,0),MATCH(Equity!E$35,ALL.!$A$3:$O$3,0)),"")</f>
        <v>4755.690079150545</v>
      </c>
      <c r="F36" s="14">
        <f>IFERROR(INDEX(ALL.!$A$3:$O$175,MATCH(Equity!$P36,ALL.!$A$3:$A$175,0),MATCH(Equity!F$35,ALL.!$A$3:$O$3,0)),"")</f>
        <v>3296.0512532820048</v>
      </c>
      <c r="G36" s="14">
        <f>IFERROR(INDEX(ALL.!$A$3:$O$175,MATCH(Equity!$P36,ALL.!$A$3:$A$175,0),MATCH(Equity!G$35,ALL.!$A$3:$O$3,0)),"")</f>
        <v>1788.1102146900544</v>
      </c>
      <c r="H36" s="14">
        <f>IFERROR(INDEX(ALL.!$A$3:$O$175,MATCH(Equity!$P36,ALL.!$A$3:$A$175,0),MATCH(Equity!H$35,ALL.!$A$3:$O$3,0)),"")</f>
        <v>-1422.1372861953932</v>
      </c>
      <c r="I36" s="14">
        <f>IFERROR(INDEX(ALL.!$A$3:$O$175,MATCH(Equity!$P36,ALL.!$A$3:$A$175,0),MATCH(Equity!I$35,ALL.!$A$3:$O$3,0)),"")</f>
        <v>-5036.7408826650972</v>
      </c>
      <c r="J36" s="14">
        <f>IFERROR(INDEX(ALL.!$A$3:$O$175,MATCH(Equity!$P36,ALL.!$A$3:$A$175,0),MATCH(Equity!J$35,ALL.!$A$3:$O$3,0)),"")</f>
        <v>-7715.458390319186</v>
      </c>
      <c r="K36" s="14">
        <f>IFERROR(INDEX(ALL.!$A$3:$O$175,MATCH(Equity!$P36,ALL.!$A$3:$A$175,0),MATCH(Equity!K$35,ALL.!$A$3:$O$3,0)),"")</f>
        <v>-9363.8581141192135</v>
      </c>
      <c r="L36" s="14">
        <f>IFERROR(INDEX(ALL.!$A$3:$O$175,MATCH(Equity!$P36,ALL.!$A$3:$A$175,0),MATCH(Equity!L$35,ALL.!$A$3:$O$3,0)),"")</f>
        <v>-10236.268824917397</v>
      </c>
      <c r="M36" s="14">
        <f>IFERROR(INDEX(ALL.!$A$3:$O$175,MATCH(Equity!$P36,ALL.!$A$3:$A$175,0),MATCH(Equity!M$35,ALL.!$A$3:$O$3,0)),"")</f>
        <v>-10872.364148300559</v>
      </c>
      <c r="N36" s="14">
        <f>IFERROR(INDEX(ALL.!$A$3:$O$175,MATCH(Equity!$P36,ALL.!$A$3:$A$175,0),MATCH(Equity!N$35,ALL.!$A$3:$O$3,0)),"")</f>
        <v>-11178.213841919591</v>
      </c>
      <c r="O36" s="4" t="s">
        <v>31</v>
      </c>
      <c r="P36" s="4" t="str">
        <f t="shared" ref="P36:P45" si="0">$B$2&amp;$C$2&amp;Q36</f>
        <v>EU28Paris Agr. Compatible -1.5CHistorical responsibility - excluding LULUCF (resp 1950 - 2010)</v>
      </c>
      <c r="Q36" s="4" t="s">
        <v>31</v>
      </c>
      <c r="R36" s="4" t="str">
        <f>D34&amp;""&amp;" "&amp;"("&amp;E2&amp;")"</f>
        <v>Equity Criteria (Mt CO2e/year) ()</v>
      </c>
    </row>
    <row r="37" spans="1:18" x14ac:dyDescent="0.35">
      <c r="D37" s="4">
        <v>2</v>
      </c>
      <c r="E37" s="14">
        <f>IFERROR(INDEX(ALL.!$A$3:$O$175,MATCH(Equity!$P37,ALL.!$A$3:$A$175,0),MATCH(Equity!E$35,ALL.!$A$3:$O$3,0)),"")</f>
        <v>4936.2964280540791</v>
      </c>
      <c r="F37" s="14">
        <f>IFERROR(INDEX(ALL.!$A$3:$O$175,MATCH(Equity!$P37,ALL.!$A$3:$A$175,0),MATCH(Equity!F$35,ALL.!$A$3:$O$3,0)),"")</f>
        <v>3899.343818951701</v>
      </c>
      <c r="G37" s="14">
        <f>IFERROR(INDEX(ALL.!$A$3:$O$175,MATCH(Equity!$P37,ALL.!$A$3:$A$175,0),MATCH(Equity!G$35,ALL.!$A$3:$O$3,0)),"")</f>
        <v>2818.4683893432284</v>
      </c>
      <c r="H37" s="14">
        <f>IFERROR(INDEX(ALL.!$A$3:$O$175,MATCH(Equity!$P37,ALL.!$A$3:$A$175,0),MATCH(Equity!H$35,ALL.!$A$3:$O$3,0)),"")</f>
        <v>434.45755550029617</v>
      </c>
      <c r="I37" s="14">
        <f>IFERROR(INDEX(ALL.!$A$3:$O$175,MATCH(Equity!$P37,ALL.!$A$3:$A$175,0),MATCH(Equity!I$35,ALL.!$A$3:$O$3,0)),"")</f>
        <v>-2262.4981733146724</v>
      </c>
      <c r="J37" s="14">
        <f>IFERROR(INDEX(ALL.!$A$3:$O$175,MATCH(Equity!$P37,ALL.!$A$3:$A$175,0),MATCH(Equity!J$35,ALL.!$A$3:$O$3,0)),"")</f>
        <v>-4234.5640912771223</v>
      </c>
      <c r="K37" s="14">
        <f>IFERROR(INDEX(ALL.!$A$3:$O$175,MATCH(Equity!$P37,ALL.!$A$3:$A$175,0),MATCH(Equity!K$35,ALL.!$A$3:$O$3,0)),"")</f>
        <v>-5405.7457941198209</v>
      </c>
      <c r="L37" s="14">
        <f>IFERROR(INDEX(ALL.!$A$3:$O$175,MATCH(Equity!$P37,ALL.!$A$3:$A$175,0),MATCH(Equity!L$35,ALL.!$A$3:$O$3,0)),"")</f>
        <v>-5978.6301928331177</v>
      </c>
      <c r="M37" s="14">
        <f>IFERROR(INDEX(ALL.!$A$3:$O$175,MATCH(Equity!$P37,ALL.!$A$3:$A$175,0),MATCH(Equity!M$35,ALL.!$A$3:$O$3,0)),"")</f>
        <v>-6419.6339943785115</v>
      </c>
      <c r="N37" s="14">
        <f>IFERROR(INDEX(ALL.!$A$3:$O$175,MATCH(Equity!$P37,ALL.!$A$3:$A$175,0),MATCH(Equity!N$35,ALL.!$A$3:$O$3,0)),"")</f>
        <v>-6632.273983798671</v>
      </c>
      <c r="O37" s="4" t="s">
        <v>32</v>
      </c>
      <c r="P37" s="4" t="str">
        <f t="shared" si="0"/>
        <v>EU28Paris Agr. Compatible -1.5CHistorical responsibility - including LULUCF (resp 1950 - 2010)</v>
      </c>
      <c r="Q37" s="4" t="s">
        <v>32</v>
      </c>
    </row>
    <row r="38" spans="1:18" x14ac:dyDescent="0.35">
      <c r="D38" s="4">
        <v>3</v>
      </c>
      <c r="E38" s="14">
        <f>IFERROR(INDEX(ALL.!$A$3:$O$175,MATCH(Equity!$P38,ALL.!$A$3:$A$175,0),MATCH(Equity!E$35,ALL.!$A$3:$O$3,0)),"")</f>
        <v>4830.3120943599779</v>
      </c>
      <c r="F38" s="14">
        <f>IFERROR(INDEX(ALL.!$A$3:$O$175,MATCH(Equity!$P38,ALL.!$A$3:$A$175,0),MATCH(Equity!F$35,ALL.!$A$3:$O$3,0)),"")</f>
        <v>3545.3166156817902</v>
      </c>
      <c r="G38" s="14">
        <f>IFERROR(INDEX(ALL.!$A$3:$O$175,MATCH(Equity!$P38,ALL.!$A$3:$A$175,0),MATCH(Equity!G$35,ALL.!$A$3:$O$3,0)),"")</f>
        <v>2213.8283793443852</v>
      </c>
      <c r="H38" s="14">
        <f>IFERROR(INDEX(ALL.!$A$3:$O$175,MATCH(Equity!$P38,ALL.!$A$3:$A$175,0),MATCH(Equity!H$35,ALL.!$A$3:$O$3,0)),"")</f>
        <v>-655.03884610252305</v>
      </c>
      <c r="I38" s="14">
        <f>IFERROR(INDEX(ALL.!$A$3:$O$175,MATCH(Equity!$P38,ALL.!$A$3:$A$175,0),MATCH(Equity!I$35,ALL.!$A$3:$O$3,0)),"")</f>
        <v>-3890.4933508998729</v>
      </c>
      <c r="J38" s="14">
        <f>IFERROR(INDEX(ALL.!$A$3:$O$175,MATCH(Equity!$P38,ALL.!$A$3:$A$175,0),MATCH(Equity!J$35,ALL.!$A$3:$O$3,0)),"")</f>
        <v>-6277.2401388429735</v>
      </c>
      <c r="K38" s="14">
        <f>IFERROR(INDEX(ALL.!$A$3:$O$175,MATCH(Equity!$P38,ALL.!$A$3:$A$175,0),MATCH(Equity!K$35,ALL.!$A$3:$O$3,0)),"")</f>
        <v>-7728.4653411807803</v>
      </c>
      <c r="L38" s="14">
        <f>IFERROR(INDEX(ALL.!$A$3:$O$175,MATCH(Equity!$P38,ALL.!$A$3:$A$175,0),MATCH(Equity!L$35,ALL.!$A$3:$O$3,0)),"")</f>
        <v>-8477.1192895411041</v>
      </c>
      <c r="M38" s="14">
        <f>IFERROR(INDEX(ALL.!$A$3:$O$175,MATCH(Equity!$P38,ALL.!$A$3:$A$175,0),MATCH(Equity!M$35,ALL.!$A$3:$O$3,0)),"")</f>
        <v>-9032.6076874302744</v>
      </c>
      <c r="N38" s="14">
        <f>IFERROR(INDEX(ALL.!$A$3:$O$175,MATCH(Equity!$P38,ALL.!$A$3:$A$175,0),MATCH(Equity!N$35,ALL.!$A$3:$O$3,0)),"")</f>
        <v>-9299.94546822552</v>
      </c>
      <c r="O38" s="4" t="s">
        <v>33</v>
      </c>
      <c r="P38" s="4" t="str">
        <f t="shared" si="0"/>
        <v>EU28Paris Agr. Compatible -1.5CResponsibility - 1/2 incl. LULUCF, 1/2 excl. LULUCF (resp 1950 - 2010)</v>
      </c>
      <c r="Q38" s="4" t="s">
        <v>33</v>
      </c>
    </row>
    <row r="39" spans="1:18" x14ac:dyDescent="0.35">
      <c r="D39" s="4">
        <v>4</v>
      </c>
      <c r="E39" s="14">
        <f>IFERROR(INDEX(ALL.!$A$3:$O$175,MATCH(Equity!$P39,ALL.!$A$3:$A$175,0),MATCH(Equity!E$35,ALL.!$A$3:$O$3,0)),"")</f>
        <v>4502.3433255552036</v>
      </c>
      <c r="F39" s="14">
        <f>IFERROR(INDEX(ALL.!$A$3:$O$175,MATCH(Equity!$P39,ALL.!$A$3:$A$175,0),MATCH(Equity!F$35,ALL.!$A$3:$O$3,0)),"")</f>
        <v>2449.7786061212882</v>
      </c>
      <c r="G39" s="14">
        <f>IFERROR(INDEX(ALL.!$A$3:$O$175,MATCH(Equity!$P39,ALL.!$A$3:$A$175,0),MATCH(Equity!G$35,ALL.!$A$3:$O$3,0)),"")</f>
        <v>342.76845248967612</v>
      </c>
      <c r="H39" s="14">
        <f>IFERROR(INDEX(ALL.!$A$3:$O$175,MATCH(Equity!$P39,ALL.!$A$3:$A$175,0),MATCH(Equity!H$35,ALL.!$A$3:$O$3,0)),"")</f>
        <v>-4026.4880121862261</v>
      </c>
      <c r="I39" s="14">
        <f>IFERROR(INDEX(ALL.!$A$3:$O$175,MATCH(Equity!$P39,ALL.!$A$3:$A$175,0),MATCH(Equity!I$35,ALL.!$A$3:$O$3,0)),"")</f>
        <v>-8928.3282402883815</v>
      </c>
      <c r="J39" s="14">
        <f>IFERROR(INDEX(ALL.!$A$3:$O$175,MATCH(Equity!$P39,ALL.!$A$3:$A$175,0),MATCH(Equity!J$35,ALL.!$A$3:$O$3,0)),"")</f>
        <v>-12598.305951463839</v>
      </c>
      <c r="K39" s="14">
        <f>IFERROR(INDEX(ALL.!$A$3:$O$175,MATCH(Equity!$P39,ALL.!$A$3:$A$175,0),MATCH(Equity!K$35,ALL.!$A$3:$O$3,0)),"")</f>
        <v>-14916.126418779988</v>
      </c>
      <c r="L39" s="14">
        <f>IFERROR(INDEX(ALL.!$A$3:$O$175,MATCH(Equity!$P39,ALL.!$A$3:$A$175,0),MATCH(Equity!L$35,ALL.!$A$3:$O$3,0)),"")</f>
        <v>-16208.699650130688</v>
      </c>
      <c r="M39" s="14">
        <f>IFERROR(INDEX(ALL.!$A$3:$O$175,MATCH(Equity!$P39,ALL.!$A$3:$A$175,0),MATCH(Equity!M$35,ALL.!$A$3:$O$3,0)),"")</f>
        <v>-17118.460899499511</v>
      </c>
      <c r="N39" s="14">
        <f>IFERROR(INDEX(ALL.!$A$3:$O$175,MATCH(Equity!$P39,ALL.!$A$3:$A$175,0),MATCH(Equity!N$35,ALL.!$A$3:$O$3,0)),"")</f>
        <v>-17555.061123793286</v>
      </c>
      <c r="O39" s="4" t="s">
        <v>34</v>
      </c>
      <c r="P39" s="4" t="str">
        <f t="shared" si="0"/>
        <v>EU28Paris Agr. Compatible -1.5CCapability - GDP (PPP) per capita</v>
      </c>
      <c r="Q39" s="4" t="s">
        <v>34</v>
      </c>
    </row>
    <row r="40" spans="1:18" x14ac:dyDescent="0.35">
      <c r="D40" s="4">
        <v>5</v>
      </c>
      <c r="E40" s="14">
        <f>IFERROR(INDEX(ALL.!$A$3:$O$175,MATCH(Equity!$P40,ALL.!$A$3:$A$175,0),MATCH(Equity!E$35,ALL.!$A$3:$O$3,0)),"")</f>
        <v>4995.357395121122</v>
      </c>
      <c r="F40" s="14">
        <f>IFERROR(INDEX(ALL.!$A$3:$O$175,MATCH(Equity!$P40,ALL.!$A$3:$A$175,0),MATCH(Equity!F$35,ALL.!$A$3:$O$3,0)),"")</f>
        <v>4096.6294767878026</v>
      </c>
      <c r="G40" s="14">
        <f>IFERROR(INDEX(ALL.!$A$3:$O$175,MATCH(Equity!$P40,ALL.!$A$3:$A$175,0),MATCH(Equity!G$35,ALL.!$A$3:$O$3,0)),"")</f>
        <v>3155.4108644549633</v>
      </c>
      <c r="H40" s="14">
        <f>IFERROR(INDEX(ALL.!$A$3:$O$175,MATCH(Equity!$P40,ALL.!$A$3:$A$175,0),MATCH(Equity!H$35,ALL.!$A$3:$O$3,0)),"")</f>
        <v>1041.5917313913126</v>
      </c>
      <c r="I40" s="14">
        <f>IFERROR(INDEX(ALL.!$A$3:$O$175,MATCH(Equity!$P40,ALL.!$A$3:$A$175,0),MATCH(Equity!I$35,ALL.!$A$3:$O$3,0)),"")</f>
        <v>-1355.2794720471568</v>
      </c>
      <c r="J40" s="14">
        <f>IFERROR(INDEX(ALL.!$A$3:$O$175,MATCH(Equity!$P40,ALL.!$A$3:$A$175,0),MATCH(Equity!J$35,ALL.!$A$3:$O$3,0)),"")</f>
        <v>-3096.2597913026439</v>
      </c>
      <c r="K40" s="14">
        <f>IFERROR(INDEX(ALL.!$A$3:$O$175,MATCH(Equity!$P40,ALL.!$A$3:$A$175,0),MATCH(Equity!K$35,ALL.!$A$3:$O$3,0)),"")</f>
        <v>-4111.384090899709</v>
      </c>
      <c r="L40" s="14">
        <f>IFERROR(INDEX(ALL.!$A$3:$O$175,MATCH(Equity!$P40,ALL.!$A$3:$A$175,0),MATCH(Equity!L$35,ALL.!$A$3:$O$3,0)),"")</f>
        <v>-4586.3189227170587</v>
      </c>
      <c r="M40" s="14">
        <f>IFERROR(INDEX(ALL.!$A$3:$O$175,MATCH(Equity!$P40,ALL.!$A$3:$A$175,0),MATCH(Equity!M$35,ALL.!$A$3:$O$3,0)),"")</f>
        <v>-4963.5248898215705</v>
      </c>
      <c r="N40" s="14">
        <f>IFERROR(INDEX(ALL.!$A$3:$O$175,MATCH(Equity!$P40,ALL.!$A$3:$A$175,0),MATCH(Equity!N$35,ALL.!$A$3:$O$3,0)),"")</f>
        <v>-5145.6839171745669</v>
      </c>
      <c r="O40" s="4" t="s">
        <v>35</v>
      </c>
      <c r="P40" s="4" t="str">
        <f t="shared" si="0"/>
        <v>EU28Paris Agr. Compatible -1.5CCapability - HDI</v>
      </c>
      <c r="Q40" s="4" t="s">
        <v>35</v>
      </c>
    </row>
    <row r="41" spans="1:18" x14ac:dyDescent="0.35">
      <c r="D41" s="4">
        <v>6</v>
      </c>
      <c r="E41" s="14">
        <f>IFERROR(INDEX(ALL.!$A$3:$O$175,MATCH(Equity!$P41,ALL.!$A$3:$A$175,0),MATCH(Equity!E$35,ALL.!$A$3:$O$3,0)),"")</f>
        <v>4892.1902620584042</v>
      </c>
      <c r="F41" s="14">
        <f>IFERROR(INDEX(ALL.!$A$3:$O$175,MATCH(Equity!$P41,ALL.!$A$3:$A$175,0),MATCH(Equity!F$35,ALL.!$A$3:$O$3,0)),"")</f>
        <v>3752.0127743515059</v>
      </c>
      <c r="G41" s="14">
        <f>IFERROR(INDEX(ALL.!$A$3:$O$175,MATCH(Equity!$P41,ALL.!$A$3:$A$175,0),MATCH(Equity!G$35,ALL.!$A$3:$O$3,0)),"")</f>
        <v>2566.8429677445224</v>
      </c>
      <c r="H41" s="14">
        <f>IFERROR(INDEX(ALL.!$A$3:$O$175,MATCH(Equity!$P41,ALL.!$A$3:$A$175,0),MATCH(Equity!H$35,ALL.!$A$3:$O$3,0)),"")</f>
        <v>-18.944447096433848</v>
      </c>
      <c r="I41" s="14">
        <f>IFERROR(INDEX(ALL.!$A$3:$O$175,MATCH(Equity!$P41,ALL.!$A$3:$A$175,0),MATCH(Equity!I$35,ALL.!$A$3:$O$3,0)),"")</f>
        <v>-2940.0004327521851</v>
      </c>
      <c r="J41" s="14">
        <f>IFERROR(INDEX(ALL.!$A$3:$O$175,MATCH(Equity!$P41,ALL.!$A$3:$A$175,0),MATCH(Equity!J$35,ALL.!$A$3:$O$3,0)),"")</f>
        <v>-5084.6388682660263</v>
      </c>
      <c r="K41" s="14">
        <f>IFERROR(INDEX(ALL.!$A$3:$O$175,MATCH(Equity!$P41,ALL.!$A$3:$A$175,0),MATCH(Equity!K$35,ALL.!$A$3:$O$3,0)),"")</f>
        <v>-6372.3627490346771</v>
      </c>
      <c r="L41" s="14">
        <f>IFERROR(INDEX(ALL.!$A$3:$O$175,MATCH(Equity!$P41,ALL.!$A$3:$A$175,0),MATCH(Equity!L$35,ALL.!$A$3:$O$3,0)),"")</f>
        <v>-7018.3949485926951</v>
      </c>
      <c r="M41" s="14">
        <f>IFERROR(INDEX(ALL.!$A$3:$O$175,MATCH(Equity!$P41,ALL.!$A$3:$A$175,0),MATCH(Equity!M$35,ALL.!$A$3:$O$3,0)),"")</f>
        <v>-7507.0423634372091</v>
      </c>
      <c r="N41" s="14">
        <f>IFERROR(INDEX(ALL.!$A$3:$O$175,MATCH(Equity!$P41,ALL.!$A$3:$A$175,0),MATCH(Equity!N$35,ALL.!$A$3:$O$3,0)),"")</f>
        <v>-7742.4452441442072</v>
      </c>
      <c r="O41" s="4" t="s">
        <v>36</v>
      </c>
      <c r="P41" s="4" t="str">
        <f t="shared" si="0"/>
        <v>EU28Paris Agr. Compatible -1.5CCapability - 1/2 GDP per capita, 1/2 HDI</v>
      </c>
      <c r="Q41" s="4" t="s">
        <v>36</v>
      </c>
    </row>
    <row r="42" spans="1:18" x14ac:dyDescent="0.35">
      <c r="D42" s="4">
        <v>7</v>
      </c>
      <c r="E42" s="14">
        <f>IFERROR(INDEX(ALL.!$A$3:$O$175,MATCH(Equity!$P42,ALL.!$A$3:$A$175,0),MATCH(Equity!E$35,ALL.!$A$3:$O$3,0)),"")</f>
        <v>4616.2536299410694</v>
      </c>
      <c r="F42" s="14">
        <f>IFERROR(INDEX(ALL.!$A$3:$O$175,MATCH(Equity!$P42,ALL.!$A$3:$A$175,0),MATCH(Equity!F$35,ALL.!$A$3:$O$3,0)),"")</f>
        <v>2830.2815076326365</v>
      </c>
      <c r="G42" s="14">
        <f>IFERROR(INDEX(ALL.!$A$3:$O$175,MATCH(Equity!$P42,ALL.!$A$3:$A$175,0),MATCH(Equity!G$35,ALL.!$A$3:$O$3,0)),"")</f>
        <v>992.6260793879344</v>
      </c>
      <c r="H42" s="14">
        <f>IFERROR(INDEX(ALL.!$A$3:$O$175,MATCH(Equity!$P42,ALL.!$A$3:$A$175,0),MATCH(Equity!H$35,ALL.!$A$3:$O$3,0)),"")</f>
        <v>-2855.5143181676062</v>
      </c>
      <c r="I42" s="14">
        <f>IFERROR(INDEX(ALL.!$A$3:$O$175,MATCH(Equity!$P42,ALL.!$A$3:$A$175,0),MATCH(Equity!I$35,ALL.!$A$3:$O$3,0)),"")</f>
        <v>-7178.5844833223955</v>
      </c>
      <c r="J42" s="14">
        <f>IFERROR(INDEX(ALL.!$A$3:$O$175,MATCH(Equity!$P42,ALL.!$A$3:$A$175,0),MATCH(Equity!J$35,ALL.!$A$3:$O$3,0)),"")</f>
        <v>-10402.869680556798</v>
      </c>
      <c r="K42" s="14">
        <f>IFERROR(INDEX(ALL.!$A$3:$O$175,MATCH(Equity!$P42,ALL.!$A$3:$A$175,0),MATCH(Equity!K$35,ALL.!$A$3:$O$3,0)),"")</f>
        <v>-12419.703774161877</v>
      </c>
      <c r="L42" s="14">
        <f>IFERROR(INDEX(ALL.!$A$3:$O$175,MATCH(Equity!$P42,ALL.!$A$3:$A$175,0),MATCH(Equity!L$35,ALL.!$A$3:$O$3,0)),"")</f>
        <v>-13523.362642378033</v>
      </c>
      <c r="M42" s="14">
        <f>IFERROR(INDEX(ALL.!$A$3:$O$175,MATCH(Equity!$P42,ALL.!$A$3:$A$175,0),MATCH(Equity!M$35,ALL.!$A$3:$O$3,0)),"")</f>
        <v>-14310.07763799908</v>
      </c>
      <c r="N42" s="14">
        <f>IFERROR(INDEX(ALL.!$A$3:$O$175,MATCH(Equity!$P42,ALL.!$A$3:$A$175,0),MATCH(Equity!N$35,ALL.!$A$3:$O$3,0)),"")</f>
        <v>-14687.889531531135</v>
      </c>
      <c r="O42" s="4" t="s">
        <v>37</v>
      </c>
      <c r="P42" s="4" t="str">
        <f t="shared" si="0"/>
        <v>EU28Paris Agr. Compatible -1.5C1/2 Responsibility - excl. LULUCF (resp 1950 - 2010), 1/2 Capability - GDP per capita</v>
      </c>
      <c r="Q42" s="4" t="s">
        <v>37</v>
      </c>
    </row>
    <row r="43" spans="1:18" x14ac:dyDescent="0.35">
      <c r="D43" s="4">
        <v>8</v>
      </c>
      <c r="E43" s="14">
        <f>IFERROR(INDEX(ALL.!$A$3:$O$175,MATCH(Equity!$P43,ALL.!$A$3:$A$175,0),MATCH(Equity!E$35,ALL.!$A$3:$O$3,0)),"")</f>
        <v>4952.0883422041297</v>
      </c>
      <c r="F43" s="14">
        <f>IFERROR(INDEX(ALL.!$A$3:$O$175,MATCH(Equity!$P43,ALL.!$A$3:$A$175,0),MATCH(Equity!F$35,ALL.!$A$3:$O$3,0)),"")</f>
        <v>3952.0947020865333</v>
      </c>
      <c r="G43" s="14">
        <f>IFERROR(INDEX(ALL.!$A$3:$O$175,MATCH(Equity!$P43,ALL.!$A$3:$A$175,0),MATCH(Equity!G$35,ALL.!$A$3:$O$3,0)),"")</f>
        <v>2908.5611681226492</v>
      </c>
      <c r="H43" s="14">
        <f>IFERROR(INDEX(ALL.!$A$3:$O$175,MATCH(Equity!$P43,ALL.!$A$3:$A$175,0),MATCH(Equity!H$35,ALL.!$A$3:$O$3,0)),"")</f>
        <v>596.79507314284524</v>
      </c>
      <c r="I43" s="14">
        <f>IFERROR(INDEX(ALL.!$A$3:$O$175,MATCH(Equity!$P43,ALL.!$A$3:$A$175,0),MATCH(Equity!I$35,ALL.!$A$3:$O$3,0)),"")</f>
        <v>-2019.9230757976741</v>
      </c>
      <c r="J43" s="14">
        <f>IFERROR(INDEX(ALL.!$A$3:$O$175,MATCH(Equity!$P43,ALL.!$A$3:$A$175,0),MATCH(Equity!J$35,ALL.!$A$3:$O$3,0)),"")</f>
        <v>-3930.2005721118512</v>
      </c>
      <c r="K43" s="14">
        <f>IFERROR(INDEX(ALL.!$A$3:$O$175,MATCH(Equity!$P43,ALL.!$A$3:$A$175,0),MATCH(Equity!K$35,ALL.!$A$3:$O$3,0)),"")</f>
        <v>-5059.6551371016067</v>
      </c>
      <c r="L43" s="14">
        <f>IFERROR(INDEX(ALL.!$A$3:$O$175,MATCH(Equity!$P43,ALL.!$A$3:$A$175,0),MATCH(Equity!L$35,ALL.!$A$3:$O$3,0)),"")</f>
        <v>-5606.3494609097697</v>
      </c>
      <c r="M43" s="14">
        <f>IFERROR(INDEX(ALL.!$A$3:$O$175,MATCH(Equity!$P43,ALL.!$A$3:$A$175,0),MATCH(Equity!M$35,ALL.!$A$3:$O$3,0)),"")</f>
        <v>-6030.2947892455086</v>
      </c>
      <c r="N43" s="14">
        <f>IFERROR(INDEX(ALL.!$A$3:$O$175,MATCH(Equity!$P43,ALL.!$A$3:$A$175,0),MATCH(Equity!N$35,ALL.!$A$3:$O$3,0)),"")</f>
        <v>-6234.7846795379483</v>
      </c>
      <c r="O43" s="4" t="s">
        <v>38</v>
      </c>
      <c r="P43" s="4" t="str">
        <f t="shared" si="0"/>
        <v>EU28Paris Agr. Compatible -1.5C1/2 Responsibility - excl. LULUCF (resp 1950 - 2010), 1/2 Capability - HDI</v>
      </c>
      <c r="Q43" s="4" t="s">
        <v>38</v>
      </c>
    </row>
    <row r="44" spans="1:18" x14ac:dyDescent="0.35">
      <c r="D44" s="4">
        <v>9</v>
      </c>
      <c r="E44" s="14">
        <f>IFERROR(INDEX(ALL.!$A$3:$O$175,MATCH(Equity!$P44,ALL.!$A$3:$A$175,0),MATCH(Equity!E$35,ALL.!$A$3:$O$3,0)),"")</f>
        <v>4662.6071157997494</v>
      </c>
      <c r="F44" s="14">
        <f>IFERROR(INDEX(ALL.!$A$3:$O$175,MATCH(Equity!$P44,ALL.!$A$3:$A$175,0),MATCH(Equity!F$35,ALL.!$A$3:$O$3,0)),"")</f>
        <v>2985.1194387529545</v>
      </c>
      <c r="G44" s="14">
        <f>IFERROR(INDEX(ALL.!$A$3:$O$175,MATCH(Equity!$P44,ALL.!$A$3:$A$175,0),MATCH(Equity!G$35,ALL.!$A$3:$O$3,0)),"")</f>
        <v>1257.0724477914719</v>
      </c>
      <c r="H44" s="14">
        <f>IFERROR(INDEX(ALL.!$A$3:$O$175,MATCH(Equity!$P44,ALL.!$A$3:$A$175,0),MATCH(Equity!H$35,ALL.!$A$3:$O$3,0)),"")</f>
        <v>-2379.0103455093308</v>
      </c>
      <c r="I44" s="14">
        <f>IFERROR(INDEX(ALL.!$A$3:$O$175,MATCH(Equity!$P44,ALL.!$A$3:$A$175,0),MATCH(Equity!I$35,ALL.!$A$3:$O$3,0)),"")</f>
        <v>-6466.5617832504886</v>
      </c>
      <c r="J44" s="14">
        <f>IFERROR(INDEX(ALL.!$A$3:$O$175,MATCH(Equity!$P44,ALL.!$A$3:$A$175,0),MATCH(Equity!J$35,ALL.!$A$3:$O$3,0)),"")</f>
        <v>-9509.4814600109657</v>
      </c>
      <c r="K44" s="14">
        <f>IFERROR(INDEX(ALL.!$A$3:$O$175,MATCH(Equity!$P44,ALL.!$A$3:$A$175,0),MATCH(Equity!K$35,ALL.!$A$3:$O$3,0)),"")</f>
        <v>-11403.835259206418</v>
      </c>
      <c r="L44" s="14">
        <f>IFERROR(INDEX(ALL.!$A$3:$O$175,MATCH(Equity!$P44,ALL.!$A$3:$A$175,0),MATCH(Equity!L$35,ALL.!$A$3:$O$3,0)),"")</f>
        <v>-12430.619262525406</v>
      </c>
      <c r="M44" s="14">
        <f>IFERROR(INDEX(ALL.!$A$3:$O$175,MATCH(Equity!$P44,ALL.!$A$3:$A$175,0),MATCH(Equity!M$35,ALL.!$A$3:$O$3,0)),"")</f>
        <v>-13167.263083165306</v>
      </c>
      <c r="N44" s="14">
        <f>IFERROR(INDEX(ALL.!$A$3:$O$175,MATCH(Equity!$P44,ALL.!$A$3:$A$175,0),MATCH(Equity!N$35,ALL.!$A$3:$O$3,0)),"")</f>
        <v>-13521.15225896509</v>
      </c>
      <c r="O44" s="4" t="s">
        <v>39</v>
      </c>
      <c r="P44" s="4" t="str">
        <f t="shared" si="0"/>
        <v>EU28Paris Agr. Compatible -1.5C1/2 Responsibility - incl. LULUCF (resp 1950 - 2010), 1/2 Capability - GDP per capita</v>
      </c>
      <c r="Q44" s="4" t="s">
        <v>39</v>
      </c>
    </row>
    <row r="45" spans="1:18" x14ac:dyDescent="0.35">
      <c r="D45" s="4">
        <v>10</v>
      </c>
      <c r="E45" s="14">
        <f>IFERROR(INDEX(ALL.!$A$3:$O$175,MATCH(Equity!$P45,ALL.!$A$3:$A$175,0),MATCH(Equity!E$35,ALL.!$A$3:$O$3,0)),"")</f>
        <v>4987.6070601213269</v>
      </c>
      <c r="F45" s="14">
        <f>IFERROR(INDEX(ALL.!$A$3:$O$175,MATCH(Equity!$P45,ALL.!$A$3:$A$175,0),MATCH(Equity!F$35,ALL.!$A$3:$O$3,0)),"")</f>
        <v>4070.74046726398</v>
      </c>
      <c r="G45" s="14">
        <f>IFERROR(INDEX(ALL.!$A$3:$O$175,MATCH(Equity!$P45,ALL.!$A$3:$A$175,0),MATCH(Equity!G$35,ALL.!$A$3:$O$3,0)),"")</f>
        <v>3111.1952481611779</v>
      </c>
      <c r="H45" s="14">
        <f>IFERROR(INDEX(ALL.!$A$3:$O$175,MATCH(Equity!$P45,ALL.!$A$3:$A$175,0),MATCH(Equity!H$35,ALL.!$A$3:$O$3,0)),"")</f>
        <v>961.91993652146527</v>
      </c>
      <c r="I45" s="14">
        <f>IFERROR(INDEX(ALL.!$A$3:$O$175,MATCH(Equity!$P45,ALL.!$A$3:$A$175,0),MATCH(Equity!I$35,ALL.!$A$3:$O$3,0)),"")</f>
        <v>-1474.3301615646737</v>
      </c>
      <c r="J45" s="14">
        <f>IFERROR(INDEX(ALL.!$A$3:$O$175,MATCH(Equity!$P45,ALL.!$A$3:$A$175,0),MATCH(Equity!J$35,ALL.!$A$3:$O$3,0)),"")</f>
        <v>-3245.6349216911394</v>
      </c>
      <c r="K45" s="14">
        <f>IFERROR(INDEX(ALL.!$A$3:$O$175,MATCH(Equity!$P45,ALL.!$A$3:$A$175,0),MATCH(Equity!K$35,ALL.!$A$3:$O$3,0)),"")</f>
        <v>-4281.2380115013566</v>
      </c>
      <c r="L45" s="14">
        <f>IFERROR(INDEX(ALL.!$A$3:$O$175,MATCH(Equity!$P45,ALL.!$A$3:$A$175,0),MATCH(Equity!L$35,ALL.!$A$3:$O$3,0)),"")</f>
        <v>-4769.0263740722203</v>
      </c>
      <c r="M45" s="14">
        <f>IFERROR(INDEX(ALL.!$A$3:$O$175,MATCH(Equity!$P45,ALL.!$A$3:$A$175,0),MATCH(Equity!M$35,ALL.!$A$3:$O$3,0)),"")</f>
        <v>-5154.6042763774685</v>
      </c>
      <c r="N45" s="14">
        <f>IFERROR(INDEX(ALL.!$A$3:$O$175,MATCH(Equity!$P45,ALL.!$A$3:$A$175,0),MATCH(Equity!N$35,ALL.!$A$3:$O$3,0)),"")</f>
        <v>-5340.7631987350378</v>
      </c>
      <c r="O45" s="4" t="s">
        <v>40</v>
      </c>
      <c r="P45" s="4" t="str">
        <f t="shared" si="0"/>
        <v>EU28Paris Agr. Compatible -1.5C1/2 Responsibility - incl. LULUCF (resp 1950 - 2010), 1/2 Capability - HDI</v>
      </c>
      <c r="Q45" s="4" t="s">
        <v>40</v>
      </c>
    </row>
    <row r="46" spans="1:18" x14ac:dyDescent="0.35">
      <c r="D46" s="4">
        <v>11</v>
      </c>
      <c r="E46" s="14">
        <f>IFERROR(INDEX(ALL.!$A$3:$O$175,MATCH(Equity!$P46,ALL.!$A$3:$A$175,0),MATCH(Equity!E$35,ALL.!$A$3:$O$3,0)),"")</f>
        <v>4872.3199729789667</v>
      </c>
      <c r="F46" s="14">
        <f>IFERROR(INDEX(ALL.!$A$3:$O$175,MATCH(Equity!$P46,ALL.!$A$3:$A$175,0),MATCH(Equity!F$35,ALL.!$A$3:$O$3,0)),"")</f>
        <v>3685.6385978504568</v>
      </c>
      <c r="G46" s="14">
        <f>IFERROR(INDEX(ALL.!$A$3:$O$175,MATCH(Equity!$P46,ALL.!$A$3:$A$175,0),MATCH(Equity!G$35,ALL.!$A$3:$O$3,0)),"")</f>
        <v>2453.4830836096803</v>
      </c>
      <c r="H46" s="14">
        <f>IFERROR(INDEX(ALL.!$A$3:$O$175,MATCH(Equity!$P46,ALL.!$A$3:$A$175,0),MATCH(Equity!H$35,ALL.!$A$3:$O$3,0)),"")</f>
        <v>-223.2067913155322</v>
      </c>
      <c r="I46" s="14">
        <f>IFERROR(INDEX(ALL.!$A$3:$O$175,MATCH(Equity!$P46,ALL.!$A$3:$A$175,0),MATCH(Equity!I$35,ALL.!$A$3:$O$3,0)),"")</f>
        <v>-3245.2222865019767</v>
      </c>
      <c r="J46" s="14">
        <f>IFERROR(INDEX(ALL.!$A$3:$O$175,MATCH(Equity!$P46,ALL.!$A$3:$A$175,0),MATCH(Equity!J$35,ALL.!$A$3:$O$3,0)),"")</f>
        <v>-5467.6064460773687</v>
      </c>
      <c r="K46" s="14">
        <f>IFERROR(INDEX(ALL.!$A$3:$O$175,MATCH(Equity!$P46,ALL.!$A$3:$A$175,0),MATCH(Equity!K$35,ALL.!$A$3:$O$3,0)),"")</f>
        <v>-6807.8337968951482</v>
      </c>
      <c r="L46" s="14">
        <f>IFERROR(INDEX(ALL.!$A$3:$O$175,MATCH(Equity!$P46,ALL.!$A$3:$A$175,0),MATCH(Equity!L$35,ALL.!$A$3:$O$3,0)),"")</f>
        <v>-7486.8198457732942</v>
      </c>
      <c r="M46" s="14">
        <f>IFERROR(INDEX(ALL.!$A$3:$O$175,MATCH(Equity!$P46,ALL.!$A$3:$A$175,0),MATCH(Equity!M$35,ALL.!$A$3:$O$3,0)),"")</f>
        <v>-7996.931206704965</v>
      </c>
      <c r="N46" s="14">
        <f>IFERROR(INDEX(ALL.!$A$3:$O$175,MATCH(Equity!$P46,ALL.!$A$3:$A$175,0),MATCH(Equity!N$35,ALL.!$A$3:$O$3,0)),"")</f>
        <v>-8242.5890080096306</v>
      </c>
      <c r="O46" s="4" t="s">
        <v>41</v>
      </c>
      <c r="P46" s="4" t="str">
        <f t="shared" ref="P46:P76" si="1">$B$2&amp;$C$2&amp;Q46</f>
        <v>EU28Paris Agr. Compatible -1.5C1/2 Responsibility - 1/2 incl. LULUCF, 1/2 excl. LULUCF (resp 1950 - 2010) 1/2 Capability - 1/2 GDP per capita, 1/2 HDI</v>
      </c>
      <c r="Q46" s="4" t="s">
        <v>41</v>
      </c>
    </row>
    <row r="47" spans="1:18" x14ac:dyDescent="0.35">
      <c r="D47" s="4">
        <v>12</v>
      </c>
      <c r="E47" s="14">
        <f>IFERROR(INDEX(ALL.!$A$3:$O$175,MATCH(Equity!$P47,ALL.!$A$3:$A$175,0),MATCH(Equity!E$35,ALL.!$A$3:$O$3,0)),"")</f>
        <v>4018.8449328876304</v>
      </c>
      <c r="F47" s="14">
        <f>IFERROR(INDEX(ALL.!$A$3:$O$175,MATCH(Equity!$P47,ALL.!$A$3:$A$175,0),MATCH(Equity!F$35,ALL.!$A$3:$O$3,0)),"")</f>
        <v>1662.6391926292558</v>
      </c>
      <c r="G47" s="14">
        <f>IFERROR(INDEX(ALL.!$A$3:$O$175,MATCH(Equity!$P47,ALL.!$A$3:$A$175,0),MATCH(Equity!G$35,ALL.!$A$3:$O$3,0)),"")</f>
        <v>-758.03760305103185</v>
      </c>
      <c r="H47" s="14">
        <f>IFERROR(INDEX(ALL.!$A$3:$O$175,MATCH(Equity!$P47,ALL.!$A$3:$A$175,0),MATCH(Equity!H$35,ALL.!$A$3:$O$3,0)),"")</f>
        <v>-5819.3099356555367</v>
      </c>
      <c r="I47" s="14">
        <f>IFERROR(INDEX(ALL.!$A$3:$O$175,MATCH(Equity!$P47,ALL.!$A$3:$A$175,0),MATCH(Equity!I$35,ALL.!$A$3:$O$3,0)),"")</f>
        <v>-11498.260916640227</v>
      </c>
      <c r="J47" s="14">
        <f>IFERROR(INDEX(ALL.!$A$3:$O$175,MATCH(Equity!$P47,ALL.!$A$3:$A$175,0),MATCH(Equity!J$35,ALL.!$A$3:$O$3,0)),"")</f>
        <v>-15750.897645044381</v>
      </c>
      <c r="K47" s="14">
        <f>IFERROR(INDEX(ALL.!$A$3:$O$175,MATCH(Equity!$P47,ALL.!$A$3:$A$175,0),MATCH(Equity!K$35,ALL.!$A$3:$O$3,0)),"")</f>
        <v>-18490.082480469766</v>
      </c>
      <c r="L47" s="14">
        <f>IFERROR(INDEX(ALL.!$A$3:$O$175,MATCH(Equity!$P47,ALL.!$A$3:$A$175,0),MATCH(Equity!L$35,ALL.!$A$3:$O$3,0)),"")</f>
        <v>-20083.401880159858</v>
      </c>
      <c r="M47" s="14">
        <f>IFERROR(INDEX(ALL.!$A$3:$O$175,MATCH(Equity!$P47,ALL.!$A$3:$A$175,0),MATCH(Equity!M$35,ALL.!$A$3:$O$3,0)),"")</f>
        <v>-21219.06307360038</v>
      </c>
      <c r="N47" s="14">
        <f>IFERROR(INDEX(ALL.!$A$3:$O$175,MATCH(Equity!$P47,ALL.!$A$3:$A$175,0),MATCH(Equity!N$35,ALL.!$A$3:$O$3,0)),"")</f>
        <v>-21803.812618932247</v>
      </c>
      <c r="O47" s="4" t="s">
        <v>42</v>
      </c>
      <c r="P47" s="4" t="str">
        <f t="shared" si="1"/>
        <v>EU28Paris Agr. Compatible -1.5CSouth_African_Proposal Default</v>
      </c>
      <c r="Q47" s="4" t="s">
        <v>42</v>
      </c>
    </row>
    <row r="48" spans="1:18" x14ac:dyDescent="0.35">
      <c r="D48" s="4">
        <v>13</v>
      </c>
      <c r="E48" s="14">
        <f>IFERROR(INDEX(ALL.!$A$3:$O$175,MATCH(Equity!$P48,ALL.!$A$3:$A$175,0),MATCH(Equity!E$35,ALL.!$A$3:$O$3,0)),"")</f>
        <v>4081.4455196011781</v>
      </c>
      <c r="F48" s="14">
        <f>IFERROR(INDEX(ALL.!$A$3:$O$175,MATCH(Equity!$P48,ALL.!$A$3:$A$175,0),MATCH(Equity!F$35,ALL.!$A$3:$O$3,0)),"")</f>
        <v>1839.4466958998005</v>
      </c>
      <c r="G48" s="14">
        <f>IFERROR(INDEX(ALL.!$A$3:$O$175,MATCH(Equity!$P48,ALL.!$A$3:$A$175,0),MATCH(Equity!G$35,ALL.!$A$3:$O$3,0)),"")</f>
        <v>-465.5714899481336</v>
      </c>
      <c r="H48" s="14">
        <f>IFERROR(INDEX(ALL.!$A$3:$O$175,MATCH(Equity!$P48,ALL.!$A$3:$A$175,0),MATCH(Equity!H$35,ALL.!$A$3:$O$3,0)),"")</f>
        <v>-5299.758102808737</v>
      </c>
      <c r="I48" s="14">
        <f>IFERROR(INDEX(ALL.!$A$3:$O$175,MATCH(Equity!$P48,ALL.!$A$3:$A$175,0),MATCH(Equity!I$35,ALL.!$A$3:$O$3,0)),"")</f>
        <v>-10726.166667026082</v>
      </c>
      <c r="J48" s="14">
        <f>IFERROR(INDEX(ALL.!$A$3:$O$175,MATCH(Equity!$P48,ALL.!$A$3:$A$175,0),MATCH(Equity!J$35,ALL.!$A$3:$O$3,0)),"")</f>
        <v>-14784.943718524899</v>
      </c>
      <c r="K48" s="14">
        <f>IFERROR(INDEX(ALL.!$A$3:$O$175,MATCH(Equity!$P48,ALL.!$A$3:$A$175,0),MATCH(Equity!K$35,ALL.!$A$3:$O$3,0)),"")</f>
        <v>-17392.122867676004</v>
      </c>
      <c r="L48" s="14">
        <f>IFERROR(INDEX(ALL.!$A$3:$O$175,MATCH(Equity!$P48,ALL.!$A$3:$A$175,0),MATCH(Equity!L$35,ALL.!$A$3:$O$3,0)),"")</f>
        <v>-18901.173443462456</v>
      </c>
      <c r="M48" s="14">
        <f>IFERROR(INDEX(ALL.!$A$3:$O$175,MATCH(Equity!$P48,ALL.!$A$3:$A$175,0),MATCH(Equity!M$35,ALL.!$A$3:$O$3,0)),"")</f>
        <v>-19980.776526347305</v>
      </c>
      <c r="N48" s="14">
        <f>IFERROR(INDEX(ALL.!$A$3:$O$175,MATCH(Equity!$P48,ALL.!$A$3:$A$175,0),MATCH(Equity!N$35,ALL.!$A$3:$O$3,0)),"")</f>
        <v>-20537.173747283548</v>
      </c>
      <c r="O48" s="4" t="s">
        <v>43</v>
      </c>
      <c r="P48" s="4" t="str">
        <f t="shared" si="1"/>
        <v>EU28Paris Agr. Compatible -1.5CSouth_African_Proposal responsibility 0,6</v>
      </c>
      <c r="Q48" s="4" t="s">
        <v>43</v>
      </c>
    </row>
    <row r="49" spans="4:17" x14ac:dyDescent="0.35">
      <c r="D49" s="4">
        <v>14</v>
      </c>
      <c r="E49" s="14">
        <f>IFERROR(INDEX(ALL.!$A$3:$O$175,MATCH(Equity!$P49,ALL.!$A$3:$A$175,0),MATCH(Equity!E$35,ALL.!$A$3:$O$3,0)),"")</f>
        <v>3956.768414883607</v>
      </c>
      <c r="F49" s="14">
        <f>IFERROR(INDEX(ALL.!$A$3:$O$175,MATCH(Equity!$P49,ALL.!$A$3:$A$175,0),MATCH(Equity!F$35,ALL.!$A$3:$O$3,0)),"")</f>
        <v>1487.311855678834</v>
      </c>
      <c r="G49" s="14">
        <f>IFERROR(INDEX(ALL.!$A$3:$O$175,MATCH(Equity!$P49,ALL.!$A$3:$A$175,0),MATCH(Equity!G$35,ALL.!$A$3:$O$3,0)),"")</f>
        <v>-1048.0552991898048</v>
      </c>
      <c r="H49" s="14">
        <f>IFERROR(INDEX(ALL.!$A$3:$O$175,MATCH(Equity!$P49,ALL.!$A$3:$A$175,0),MATCH(Equity!H$35,ALL.!$A$3:$O$3,0)),"")</f>
        <v>-6334.5122747856576</v>
      </c>
      <c r="I49" s="14">
        <f>IFERROR(INDEX(ALL.!$A$3:$O$175,MATCH(Equity!$P49,ALL.!$A$3:$A$175,0),MATCH(Equity!I$35,ALL.!$A$3:$O$3,0)),"")</f>
        <v>-12263.891481834316</v>
      </c>
      <c r="J49" s="14">
        <f>IFERROR(INDEX(ALL.!$A$3:$O$175,MATCH(Equity!$P49,ALL.!$A$3:$A$175,0),MATCH(Equity!J$35,ALL.!$A$3:$O$3,0)),"")</f>
        <v>-16708.764966400755</v>
      </c>
      <c r="K49" s="14">
        <f>IFERROR(INDEX(ALL.!$A$3:$O$175,MATCH(Equity!$P49,ALL.!$A$3:$A$175,0),MATCH(Equity!K$35,ALL.!$A$3:$O$3,0)),"")</f>
        <v>-19578.850385843583</v>
      </c>
      <c r="L49" s="14">
        <f>IFERROR(INDEX(ALL.!$A$3:$O$175,MATCH(Equity!$P49,ALL.!$A$3:$A$175,0),MATCH(Equity!L$35,ALL.!$A$3:$O$3,0)),"")</f>
        <v>-21255.733142346449</v>
      </c>
      <c r="M49" s="14">
        <f>IFERROR(INDEX(ALL.!$A$3:$O$175,MATCH(Equity!$P49,ALL.!$A$3:$A$175,0),MATCH(Equity!M$35,ALL.!$A$3:$O$3,0)),"")</f>
        <v>-22446.983148797688</v>
      </c>
      <c r="N49" s="14">
        <f>IFERROR(INDEX(ALL.!$A$3:$O$175,MATCH(Equity!$P49,ALL.!$A$3:$A$175,0),MATCH(Equity!N$35,ALL.!$A$3:$O$3,0)),"")</f>
        <v>-23059.847663464472</v>
      </c>
      <c r="O49" s="4" t="s">
        <v>44</v>
      </c>
      <c r="P49" s="4" t="str">
        <f t="shared" si="1"/>
        <v>EU28Paris Agr. Compatible -1.5CSouth_African_Proposal capacity 0,6</v>
      </c>
      <c r="Q49" s="4" t="s">
        <v>44</v>
      </c>
    </row>
    <row r="50" spans="4:17" x14ac:dyDescent="0.35">
      <c r="D50" s="4">
        <v>15</v>
      </c>
      <c r="E50" s="14">
        <f>IFERROR(INDEX(ALL.!$A$3:$O$175,MATCH(Equity!$P50,ALL.!$A$3:$A$175,0),MATCH(Equity!E$35,ALL.!$A$3:$O$3,0)),"")</f>
        <v>4012.8594899610489</v>
      </c>
      <c r="F50" s="14">
        <f>IFERROR(INDEX(ALL.!$A$3:$O$175,MATCH(Equity!$P50,ALL.!$A$3:$A$175,0),MATCH(Equity!F$35,ALL.!$A$3:$O$3,0)),"")</f>
        <v>1645.7340600198843</v>
      </c>
      <c r="G50" s="14">
        <f>IFERROR(INDEX(ALL.!$A$3:$O$175,MATCH(Equity!$P50,ALL.!$A$3:$A$175,0),MATCH(Equity!G$35,ALL.!$A$3:$O$3,0)),"")</f>
        <v>-786.00122639447466</v>
      </c>
      <c r="H50" s="14">
        <f>IFERROR(INDEX(ALL.!$A$3:$O$175,MATCH(Equity!$P50,ALL.!$A$3:$A$175,0),MATCH(Equity!H$35,ALL.!$A$3:$O$3,0)),"")</f>
        <v>-5868.9859531844886</v>
      </c>
      <c r="I50" s="14">
        <f>IFERROR(INDEX(ALL.!$A$3:$O$175,MATCH(Equity!$P50,ALL.!$A$3:$A$175,0),MATCH(Equity!I$35,ALL.!$A$3:$O$3,0)),"")</f>
        <v>-11572.08332482552</v>
      </c>
      <c r="J50" s="14">
        <f>IFERROR(INDEX(ALL.!$A$3:$O$175,MATCH(Equity!$P50,ALL.!$A$3:$A$175,0),MATCH(Equity!J$35,ALL.!$A$3:$O$3,0)),"")</f>
        <v>-15843.255598865881</v>
      </c>
      <c r="K50" s="14">
        <f>IFERROR(INDEX(ALL.!$A$3:$O$175,MATCH(Equity!$P50,ALL.!$A$3:$A$175,0),MATCH(Equity!K$35,ALL.!$A$3:$O$3,0)),"")</f>
        <v>-18595.061921447508</v>
      </c>
      <c r="L50" s="14">
        <f>IFERROR(INDEX(ALL.!$A$3:$O$175,MATCH(Equity!$P50,ALL.!$A$3:$A$175,0),MATCH(Equity!L$35,ALL.!$A$3:$O$3,0)),"")</f>
        <v>-20196.438533736487</v>
      </c>
      <c r="M50" s="14">
        <f>IFERROR(INDEX(ALL.!$A$3:$O$175,MATCH(Equity!$P50,ALL.!$A$3:$A$175,0),MATCH(Equity!M$35,ALL.!$A$3:$O$3,0)),"")</f>
        <v>-21337.459622969011</v>
      </c>
      <c r="N50" s="14">
        <f>IFERROR(INDEX(ALL.!$A$3:$O$175,MATCH(Equity!$P50,ALL.!$A$3:$A$175,0),MATCH(Equity!N$35,ALL.!$A$3:$O$3,0)),"")</f>
        <v>-21924.920024994313</v>
      </c>
      <c r="O50" s="4" t="s">
        <v>45</v>
      </c>
      <c r="P50" s="4" t="str">
        <f t="shared" si="1"/>
        <v>EU28Paris Agr. Compatible -1.5CSouth_African_Proposal percentage_adjustment 75%</v>
      </c>
      <c r="Q50" s="4" t="s">
        <v>45</v>
      </c>
    </row>
    <row r="51" spans="4:17" x14ac:dyDescent="0.35">
      <c r="D51" s="4">
        <v>16</v>
      </c>
      <c r="E51" s="14">
        <f>IFERROR(INDEX(ALL.!$A$3:$O$175,MATCH(Equity!$P51,ALL.!$A$3:$A$175,0),MATCH(Equity!E$35,ALL.!$A$3:$O$3,0)),"")</f>
        <v>4032.3446856528235</v>
      </c>
      <c r="F51" s="14">
        <f>IFERROR(INDEX(ALL.!$A$3:$O$175,MATCH(Equity!$P51,ALL.!$A$3:$A$175,0),MATCH(Equity!F$35,ALL.!$A$3:$O$3,0)),"")</f>
        <v>1700.7675506286071</v>
      </c>
      <c r="G51" s="14">
        <f>IFERROR(INDEX(ALL.!$A$3:$O$175,MATCH(Equity!$P51,ALL.!$A$3:$A$175,0),MATCH(Equity!G$35,ALL.!$A$3:$O$3,0)),"")</f>
        <v>-694.96758364126265</v>
      </c>
      <c r="H51" s="14">
        <f>IFERROR(INDEX(ALL.!$A$3:$O$175,MATCH(Equity!$P51,ALL.!$A$3:$A$175,0),MATCH(Equity!H$35,ALL.!$A$3:$O$3,0)),"")</f>
        <v>-5707.2691120730133</v>
      </c>
      <c r="I51" s="14">
        <f>IFERROR(INDEX(ALL.!$A$3:$O$175,MATCH(Equity!$P51,ALL.!$A$3:$A$175,0),MATCH(Equity!I$35,ALL.!$A$3:$O$3,0)),"")</f>
        <v>-11331.759578099844</v>
      </c>
      <c r="J51" s="14">
        <f>IFERROR(INDEX(ALL.!$A$3:$O$175,MATCH(Equity!$P51,ALL.!$A$3:$A$175,0),MATCH(Equity!J$35,ALL.!$A$3:$O$3,0)),"")</f>
        <v>-15542.590664628187</v>
      </c>
      <c r="K51" s="14">
        <f>IFERROR(INDEX(ALL.!$A$3:$O$175,MATCH(Equity!$P51,ALL.!$A$3:$A$175,0),MATCH(Equity!K$35,ALL.!$A$3:$O$3,0)),"")</f>
        <v>-18253.308608258176</v>
      </c>
      <c r="L51" s="14">
        <f>IFERROR(INDEX(ALL.!$A$3:$O$175,MATCH(Equity!$P51,ALL.!$A$3:$A$175,0),MATCH(Equity!L$35,ALL.!$A$3:$O$3,0)),"")</f>
        <v>-19828.455521902444</v>
      </c>
      <c r="M51" s="14">
        <f>IFERROR(INDEX(ALL.!$A$3:$O$175,MATCH(Equity!$P51,ALL.!$A$3:$A$175,0),MATCH(Equity!M$35,ALL.!$A$3:$O$3,0)),"")</f>
        <v>-20952.027840897608</v>
      </c>
      <c r="N51" s="14">
        <f>IFERROR(INDEX(ALL.!$A$3:$O$175,MATCH(Equity!$P51,ALL.!$A$3:$A$175,0),MATCH(Equity!N$35,ALL.!$A$3:$O$3,0)),"")</f>
        <v>-21530.6632363508</v>
      </c>
      <c r="O51" s="4" t="s">
        <v>46</v>
      </c>
      <c r="P51" s="4" t="str">
        <f t="shared" si="1"/>
        <v>EU28Paris Agr. Compatible -1.5CSouth_African_Proposal percentage_adjustment 50%</v>
      </c>
      <c r="Q51" s="4" t="s">
        <v>46</v>
      </c>
    </row>
    <row r="52" spans="4:17" x14ac:dyDescent="0.35">
      <c r="D52" s="4">
        <v>17</v>
      </c>
      <c r="E52" s="14">
        <f>IFERROR(INDEX(ALL.!$A$3:$O$175,MATCH(Equity!$P52,ALL.!$A$3:$A$175,0),MATCH(Equity!E$35,ALL.!$A$3:$O$3,0)),"")</f>
        <v>3897.8286574371436</v>
      </c>
      <c r="F52" s="14">
        <f>IFERROR(INDEX(ALL.!$A$3:$O$175,MATCH(Equity!$P52,ALL.!$A$3:$A$175,0),MATCH(Equity!F$35,ALL.!$A$3:$O$3,0)),"")</f>
        <v>3434.1996167939283</v>
      </c>
      <c r="G52" s="14">
        <f>IFERROR(INDEX(ALL.!$A$3:$O$175,MATCH(Equity!$P52,ALL.!$A$3:$A$175,0),MATCH(Equity!G$35,ALL.!$A$3:$O$3,0)),"")</f>
        <v>2958.1177105007055</v>
      </c>
      <c r="H52" s="14">
        <f>IFERROR(INDEX(ALL.!$A$3:$O$175,MATCH(Equity!$P52,ALL.!$A$3:$A$175,0),MATCH(Equity!H$35,ALL.!$A$3:$O$3,0)),"")</f>
        <v>1990.1643224020841</v>
      </c>
      <c r="I52" s="14">
        <f>IFERROR(INDEX(ALL.!$A$3:$O$175,MATCH(Equity!$P52,ALL.!$A$3:$A$175,0),MATCH(Equity!I$35,ALL.!$A$3:$O$3,0)),"")</f>
        <v>1023.1131980000002</v>
      </c>
      <c r="J52" s="14">
        <f>IFERROR(INDEX(ALL.!$A$3:$O$175,MATCH(Equity!$P52,ALL.!$A$3:$A$175,0),MATCH(Equity!J$35,ALL.!$A$3:$O$3,0)),"")</f>
        <v>1005.6196960000001</v>
      </c>
      <c r="K52" s="14">
        <f>IFERROR(INDEX(ALL.!$A$3:$O$175,MATCH(Equity!$P52,ALL.!$A$3:$A$175,0),MATCH(Equity!K$35,ALL.!$A$3:$O$3,0)),"")</f>
        <v>986.32608000000005</v>
      </c>
      <c r="L52" s="14">
        <f>IFERROR(INDEX(ALL.!$A$3:$O$175,MATCH(Equity!$P52,ALL.!$A$3:$A$175,0),MATCH(Equity!L$35,ALL.!$A$3:$O$3,0)),"")</f>
        <v>971.81707800000015</v>
      </c>
      <c r="M52" s="14">
        <f>IFERROR(INDEX(ALL.!$A$3:$O$175,MATCH(Equity!$P52,ALL.!$A$3:$A$175,0),MATCH(Equity!M$35,ALL.!$A$3:$O$3,0)),"")</f>
        <v>960.63971599999991</v>
      </c>
      <c r="N52" s="14">
        <f>IFERROR(INDEX(ALL.!$A$3:$O$175,MATCH(Equity!$P52,ALL.!$A$3:$A$175,0),MATCH(Equity!N$35,ALL.!$A$3:$O$3,0)),"")</f>
        <v>948.68524400000001</v>
      </c>
      <c r="O52" s="4" t="s">
        <v>47</v>
      </c>
      <c r="P52" s="4" t="str">
        <f t="shared" si="1"/>
        <v>EU28Paris Agr. Compatible -1.5CPer capita convergence classical</v>
      </c>
      <c r="Q52" s="4" t="s">
        <v>47</v>
      </c>
    </row>
    <row r="53" spans="4:17" x14ac:dyDescent="0.35">
      <c r="D53" s="4">
        <v>18</v>
      </c>
      <c r="E53" s="14">
        <f>IFERROR(INDEX(ALL.!$A$3:$O$175,MATCH(Equity!$P53,ALL.!$A$3:$A$175,0),MATCH(Equity!E$35,ALL.!$A$3:$O$3,0)),"")</f>
        <v>3826.024475970145</v>
      </c>
      <c r="F53" s="14">
        <f>IFERROR(INDEX(ALL.!$A$3:$O$175,MATCH(Equity!$P53,ALL.!$A$3:$A$175,0),MATCH(Equity!F$35,ALL.!$A$3:$O$3,0)),"")</f>
        <v>3034.9839002215422</v>
      </c>
      <c r="G53" s="14">
        <f>IFERROR(INDEX(ALL.!$A$3:$O$175,MATCH(Equity!$P53,ALL.!$A$3:$A$175,0),MATCH(Equity!G$35,ALL.!$A$3:$O$3,0)),"")</f>
        <v>2148.2048869851455</v>
      </c>
      <c r="H53" s="14">
        <f>IFERROR(INDEX(ALL.!$A$3:$O$175,MATCH(Equity!$P53,ALL.!$A$3:$A$175,0),MATCH(Equity!H$35,ALL.!$A$3:$O$3,0)),"")</f>
        <v>1089.8213562630433</v>
      </c>
      <c r="I53" s="14">
        <f>IFERROR(INDEX(ALL.!$A$3:$O$175,MATCH(Equity!$P53,ALL.!$A$3:$A$175,0),MATCH(Equity!I$35,ALL.!$A$3:$O$3,0)),"")</f>
        <v>1023.1131980000002</v>
      </c>
      <c r="J53" s="14">
        <f>IFERROR(INDEX(ALL.!$A$3:$O$175,MATCH(Equity!$P53,ALL.!$A$3:$A$175,0),MATCH(Equity!J$35,ALL.!$A$3:$O$3,0)),"")</f>
        <v>1005.6196960000001</v>
      </c>
      <c r="K53" s="14">
        <f>IFERROR(INDEX(ALL.!$A$3:$O$175,MATCH(Equity!$P53,ALL.!$A$3:$A$175,0),MATCH(Equity!K$35,ALL.!$A$3:$O$3,0)),"")</f>
        <v>986.32608000000005</v>
      </c>
      <c r="L53" s="14">
        <f>IFERROR(INDEX(ALL.!$A$3:$O$175,MATCH(Equity!$P53,ALL.!$A$3:$A$175,0),MATCH(Equity!L$35,ALL.!$A$3:$O$3,0)),"")</f>
        <v>971.81707800000015</v>
      </c>
      <c r="M53" s="14">
        <f>IFERROR(INDEX(ALL.!$A$3:$O$175,MATCH(Equity!$P53,ALL.!$A$3:$A$175,0),MATCH(Equity!M$35,ALL.!$A$3:$O$3,0)),"")</f>
        <v>960.63971599999991</v>
      </c>
      <c r="N53" s="14">
        <f>IFERROR(INDEX(ALL.!$A$3:$O$175,MATCH(Equity!$P53,ALL.!$A$3:$A$175,0),MATCH(Equity!N$35,ALL.!$A$3:$O$3,0)),"")</f>
        <v>948.68524400000001</v>
      </c>
      <c r="O53" s="4" t="s">
        <v>48</v>
      </c>
      <c r="P53" s="4" t="str">
        <f t="shared" si="1"/>
        <v>EU28Paris Agr. Compatible -1.5CPer capita convergence classical non linear</v>
      </c>
      <c r="Q53" s="4" t="s">
        <v>48</v>
      </c>
    </row>
    <row r="54" spans="4:17" x14ac:dyDescent="0.35">
      <c r="D54" s="4">
        <v>19</v>
      </c>
      <c r="E54" s="14">
        <f>IFERROR(INDEX(ALL.!$A$3:$O$175,MATCH(Equity!$P54,ALL.!$A$3:$A$175,0),MATCH(Equity!E$35,ALL.!$A$3:$O$3,0)),"")</f>
        <v>3897.8286574371436</v>
      </c>
      <c r="F54" s="14">
        <f>IFERROR(INDEX(ALL.!$A$3:$O$175,MATCH(Equity!$P54,ALL.!$A$3:$A$175,0),MATCH(Equity!F$35,ALL.!$A$3:$O$3,0)),"")</f>
        <v>3419.9888881976199</v>
      </c>
      <c r="G54" s="14">
        <f>IFERROR(INDEX(ALL.!$A$3:$O$175,MATCH(Equity!$P54,ALL.!$A$3:$A$175,0),MATCH(Equity!G$35,ALL.!$A$3:$O$3,0)),"")</f>
        <v>2942.1491189580956</v>
      </c>
      <c r="H54" s="14">
        <f>IFERROR(INDEX(ALL.!$A$3:$O$175,MATCH(Equity!$P54,ALL.!$A$3:$A$175,0),MATCH(Equity!H$35,ALL.!$A$3:$O$3,0)),"")</f>
        <v>1986.4695804790476</v>
      </c>
      <c r="I54" s="14">
        <f>IFERROR(INDEX(ALL.!$A$3:$O$175,MATCH(Equity!$P54,ALL.!$A$3:$A$175,0),MATCH(Equity!I$35,ALL.!$A$3:$O$3,0)),"")</f>
        <v>1023.1131980000002</v>
      </c>
      <c r="J54" s="14">
        <f>IFERROR(INDEX(ALL.!$A$3:$O$175,MATCH(Equity!$P54,ALL.!$A$3:$A$175,0),MATCH(Equity!J$35,ALL.!$A$3:$O$3,0)),"")</f>
        <v>1005.6196960000001</v>
      </c>
      <c r="K54" s="14">
        <f>IFERROR(INDEX(ALL.!$A$3:$O$175,MATCH(Equity!$P54,ALL.!$A$3:$A$175,0),MATCH(Equity!K$35,ALL.!$A$3:$O$3,0)),"")</f>
        <v>986.32608000000005</v>
      </c>
      <c r="L54" s="14">
        <f>IFERROR(INDEX(ALL.!$A$3:$O$175,MATCH(Equity!$P54,ALL.!$A$3:$A$175,0),MATCH(Equity!L$35,ALL.!$A$3:$O$3,0)),"")</f>
        <v>971.81707800000015</v>
      </c>
      <c r="M54" s="14">
        <f>IFERROR(INDEX(ALL.!$A$3:$O$175,MATCH(Equity!$P54,ALL.!$A$3:$A$175,0),MATCH(Equity!M$35,ALL.!$A$3:$O$3,0)),"")</f>
        <v>960.63971599999991</v>
      </c>
      <c r="N54" s="14">
        <f>IFERROR(INDEX(ALL.!$A$3:$O$175,MATCH(Equity!$P54,ALL.!$A$3:$A$175,0),MATCH(Equity!N$35,ALL.!$A$3:$O$3,0)),"")</f>
        <v>948.68524400000001</v>
      </c>
      <c r="O54" s="4" t="s">
        <v>49</v>
      </c>
      <c r="P54" s="4" t="str">
        <f t="shared" si="1"/>
        <v>EU28Paris Agr. Compatible -1.5CPer_capita convergence classical cutoff year 2020</v>
      </c>
      <c r="Q54" s="4" t="s">
        <v>49</v>
      </c>
    </row>
    <row r="55" spans="4:17" x14ac:dyDescent="0.35">
      <c r="D55" s="4">
        <v>20</v>
      </c>
      <c r="E55" s="14">
        <f>IFERROR(INDEX(ALL.!$A$3:$O$175,MATCH(Equity!$P55,ALL.!$A$3:$A$175,0),MATCH(Equity!E$35,ALL.!$A$3:$O$3,0)),"")</f>
        <v>3826.024475970145</v>
      </c>
      <c r="F55" s="14">
        <f>IFERROR(INDEX(ALL.!$A$3:$O$175,MATCH(Equity!$P55,ALL.!$A$3:$A$175,0),MATCH(Equity!F$35,ALL.!$A$3:$O$3,0)),"")</f>
        <v>3022.4251274905387</v>
      </c>
      <c r="G55" s="14">
        <f>IFERROR(INDEX(ALL.!$A$3:$O$175,MATCH(Equity!$P55,ALL.!$A$3:$A$175,0),MATCH(Equity!G$35,ALL.!$A$3:$O$3,0)),"")</f>
        <v>2136.6083888916678</v>
      </c>
      <c r="H55" s="14">
        <f>IFERROR(INDEX(ALL.!$A$3:$O$175,MATCH(Equity!$P55,ALL.!$A$3:$A$175,0),MATCH(Equity!H$35,ALL.!$A$3:$O$3,0)),"")</f>
        <v>1087.7981018974212</v>
      </c>
      <c r="I55" s="14">
        <f>IFERROR(INDEX(ALL.!$A$3:$O$175,MATCH(Equity!$P55,ALL.!$A$3:$A$175,0),MATCH(Equity!I$35,ALL.!$A$3:$O$3,0)),"")</f>
        <v>1023.1131980000002</v>
      </c>
      <c r="J55" s="14">
        <f>IFERROR(INDEX(ALL.!$A$3:$O$175,MATCH(Equity!$P55,ALL.!$A$3:$A$175,0),MATCH(Equity!J$35,ALL.!$A$3:$O$3,0)),"")</f>
        <v>1005.6196960000001</v>
      </c>
      <c r="K55" s="14">
        <f>IFERROR(INDEX(ALL.!$A$3:$O$175,MATCH(Equity!$P55,ALL.!$A$3:$A$175,0),MATCH(Equity!K$35,ALL.!$A$3:$O$3,0)),"")</f>
        <v>986.32608000000005</v>
      </c>
      <c r="L55" s="14">
        <f>IFERROR(INDEX(ALL.!$A$3:$O$175,MATCH(Equity!$P55,ALL.!$A$3:$A$175,0),MATCH(Equity!L$35,ALL.!$A$3:$O$3,0)),"")</f>
        <v>971.81707800000015</v>
      </c>
      <c r="M55" s="14">
        <f>IFERROR(INDEX(ALL.!$A$3:$O$175,MATCH(Equity!$P55,ALL.!$A$3:$A$175,0),MATCH(Equity!M$35,ALL.!$A$3:$O$3,0)),"")</f>
        <v>960.63971599999991</v>
      </c>
      <c r="N55" s="14">
        <f>IFERROR(INDEX(ALL.!$A$3:$O$175,MATCH(Equity!$P55,ALL.!$A$3:$A$175,0),MATCH(Equity!N$35,ALL.!$A$3:$O$3,0)),"")</f>
        <v>948.68524400000001</v>
      </c>
      <c r="O55" s="4" t="s">
        <v>50</v>
      </c>
      <c r="P55" s="4" t="str">
        <f t="shared" si="1"/>
        <v>EU28Paris Agr. Compatible -1.5CPer capita convergence classical cutoff year 2020 non linear</v>
      </c>
      <c r="Q55" s="4" t="s">
        <v>50</v>
      </c>
    </row>
    <row r="56" spans="4:17" x14ac:dyDescent="0.35">
      <c r="D56" s="4">
        <v>21</v>
      </c>
      <c r="E56" s="14">
        <f>IFERROR(INDEX(ALL.!$A$3:$O$175,MATCH(Equity!$P56,ALL.!$A$3:$A$175,0),MATCH(Equity!E$35,ALL.!$A$3:$O$3,0)),"")</f>
        <v>4025.5327873194033</v>
      </c>
      <c r="F56" s="14">
        <f>IFERROR(INDEX(ALL.!$A$3:$O$175,MATCH(Equity!$P56,ALL.!$A$3:$A$175,0),MATCH(Equity!F$35,ALL.!$A$3:$O$3,0)),"")</f>
        <v>3625.5242444976316</v>
      </c>
      <c r="G56" s="14">
        <f>IFERROR(INDEX(ALL.!$A$3:$O$175,MATCH(Equity!$P56,ALL.!$A$3:$A$175,0),MATCH(Equity!G$35,ALL.!$A$3:$O$3,0)),"")</f>
        <v>3191.4442360140638</v>
      </c>
      <c r="H56" s="14">
        <f>IFERROR(INDEX(ALL.!$A$3:$O$175,MATCH(Equity!$P56,ALL.!$A$3:$A$175,0),MATCH(Equity!H$35,ALL.!$A$3:$O$3,0)),"")</f>
        <v>2275.159744993703</v>
      </c>
      <c r="I56" s="14">
        <f>IFERROR(INDEX(ALL.!$A$3:$O$175,MATCH(Equity!$P56,ALL.!$A$3:$A$175,0),MATCH(Equity!I$35,ALL.!$A$3:$O$3,0)),"")</f>
        <v>1296.3893689845711</v>
      </c>
      <c r="J56" s="14">
        <f>IFERROR(INDEX(ALL.!$A$3:$O$175,MATCH(Equity!$P56,ALL.!$A$3:$A$175,0),MATCH(Equity!J$35,ALL.!$A$3:$O$3,0)),"")</f>
        <v>1073.937353016604</v>
      </c>
      <c r="K56" s="14">
        <f>IFERROR(INDEX(ALL.!$A$3:$O$175,MATCH(Equity!$P56,ALL.!$A$3:$A$175,0),MATCH(Equity!K$35,ALL.!$A$3:$O$3,0)),"")</f>
        <v>997.72698852579401</v>
      </c>
      <c r="L56" s="14">
        <f>IFERROR(INDEX(ALL.!$A$3:$O$175,MATCH(Equity!$P56,ALL.!$A$3:$A$175,0),MATCH(Equity!L$35,ALL.!$A$3:$O$3,0)),"")</f>
        <v>974.50263860936855</v>
      </c>
      <c r="M56" s="14">
        <f>IFERROR(INDEX(ALL.!$A$3:$O$175,MATCH(Equity!$P56,ALL.!$A$3:$A$175,0),MATCH(Equity!M$35,ALL.!$A$3:$O$3,0)),"")</f>
        <v>960.63971599999991</v>
      </c>
      <c r="N56" s="14">
        <f>IFERROR(INDEX(ALL.!$A$3:$O$175,MATCH(Equity!$P56,ALL.!$A$3:$A$175,0),MATCH(Equity!N$35,ALL.!$A$3:$O$3,0)),"")</f>
        <v>948.68524400000001</v>
      </c>
      <c r="O56" s="4" t="s">
        <v>51</v>
      </c>
      <c r="P56" s="4" t="str">
        <f t="shared" si="1"/>
        <v>EU28Paris Agr. Compatible -1.5CPer capita convergence CDC</v>
      </c>
      <c r="Q56" s="4" t="s">
        <v>51</v>
      </c>
    </row>
    <row r="57" spans="4:17" x14ac:dyDescent="0.35">
      <c r="D57" s="4">
        <v>22</v>
      </c>
      <c r="E57" s="14">
        <f>IFERROR(INDEX(ALL.!$A$3:$O$175,MATCH(Equity!$P57,ALL.!$A$3:$A$175,0),MATCH(Equity!E$35,ALL.!$A$3:$O$3,0)),"")</f>
        <v>3996.6938899147945</v>
      </c>
      <c r="F57" s="14">
        <f>IFERROR(INDEX(ALL.!$A$3:$O$175,MATCH(Equity!$P57,ALL.!$A$3:$A$175,0),MATCH(Equity!F$35,ALL.!$A$3:$O$3,0)),"")</f>
        <v>3356.6434056408089</v>
      </c>
      <c r="G57" s="14">
        <f>IFERROR(INDEX(ALL.!$A$3:$O$175,MATCH(Equity!$P57,ALL.!$A$3:$A$175,0),MATCH(Equity!G$35,ALL.!$A$3:$O$3,0)),"")</f>
        <v>2575.9990551260216</v>
      </c>
      <c r="H57" s="14">
        <f>IFERROR(INDEX(ALL.!$A$3:$O$175,MATCH(Equity!$P57,ALL.!$A$3:$A$175,0),MATCH(Equity!H$35,ALL.!$A$3:$O$3,0)),"")</f>
        <v>1363.4538915802152</v>
      </c>
      <c r="I57" s="14">
        <f>IFERROR(INDEX(ALL.!$A$3:$O$175,MATCH(Equity!$P57,ALL.!$A$3:$A$175,0),MATCH(Equity!I$35,ALL.!$A$3:$O$3,0)),"")</f>
        <v>1058.9841151587107</v>
      </c>
      <c r="J57" s="14">
        <f>IFERROR(INDEX(ALL.!$A$3:$O$175,MATCH(Equity!$P57,ALL.!$A$3:$A$175,0),MATCH(Equity!J$35,ALL.!$A$3:$O$3,0)),"")</f>
        <v>1006.9092406344466</v>
      </c>
      <c r="K57" s="14">
        <f>IFERROR(INDEX(ALL.!$A$3:$O$175,MATCH(Equity!$P57,ALL.!$A$3:$A$175,0),MATCH(Equity!K$35,ALL.!$A$3:$O$3,0)),"")</f>
        <v>986.32611998363154</v>
      </c>
      <c r="L57" s="14">
        <f>IFERROR(INDEX(ALL.!$A$3:$O$175,MATCH(Equity!$P57,ALL.!$A$3:$A$175,0),MATCH(Equity!L$35,ALL.!$A$3:$O$3,0)),"")</f>
        <v>971.81707800000015</v>
      </c>
      <c r="M57" s="14">
        <f>IFERROR(INDEX(ALL.!$A$3:$O$175,MATCH(Equity!$P57,ALL.!$A$3:$A$175,0),MATCH(Equity!M$35,ALL.!$A$3:$O$3,0)),"")</f>
        <v>960.63971599999991</v>
      </c>
      <c r="N57" s="14">
        <f>IFERROR(INDEX(ALL.!$A$3:$O$175,MATCH(Equity!$P57,ALL.!$A$3:$A$175,0),MATCH(Equity!N$35,ALL.!$A$3:$O$3,0)),"")</f>
        <v>948.68524400000001</v>
      </c>
      <c r="O57" s="4" t="s">
        <v>52</v>
      </c>
      <c r="P57" s="4" t="str">
        <f t="shared" si="1"/>
        <v>EU28Paris Agr. Compatible -1.5CPer capita convergence CDC non linear</v>
      </c>
      <c r="Q57" s="4" t="s">
        <v>52</v>
      </c>
    </row>
    <row r="58" spans="4:17" x14ac:dyDescent="0.35">
      <c r="D58" s="4">
        <v>23</v>
      </c>
      <c r="E58" s="14">
        <f>IFERROR(INDEX(ALL.!$A$3:$O$175,MATCH(Equity!$P58,ALL.!$A$3:$A$175,0),MATCH(Equity!E$35,ALL.!$A$3:$O$3,0)),"")</f>
        <v>4025.5327873194033</v>
      </c>
      <c r="F58" s="14">
        <f>IFERROR(INDEX(ALL.!$A$3:$O$175,MATCH(Equity!$P58,ALL.!$A$3:$A$175,0),MATCH(Equity!F$35,ALL.!$A$3:$O$3,0)),"")</f>
        <v>3610.5218140023449</v>
      </c>
      <c r="G58" s="14">
        <f>IFERROR(INDEX(ALL.!$A$3:$O$175,MATCH(Equity!$P58,ALL.!$A$3:$A$175,0),MATCH(Equity!G$35,ALL.!$A$3:$O$3,0)),"")</f>
        <v>3174.2160948704513</v>
      </c>
      <c r="H58" s="14">
        <f>IFERROR(INDEX(ALL.!$A$3:$O$175,MATCH(Equity!$P58,ALL.!$A$3:$A$175,0),MATCH(Equity!H$35,ALL.!$A$3:$O$3,0)),"")</f>
        <v>2270.9359088024853</v>
      </c>
      <c r="I58" s="14">
        <f>IFERROR(INDEX(ALL.!$A$3:$O$175,MATCH(Equity!$P58,ALL.!$A$3:$A$175,0),MATCH(Equity!I$35,ALL.!$A$3:$O$3,0)),"")</f>
        <v>1296.3893689845711</v>
      </c>
      <c r="J58" s="14">
        <f>IFERROR(INDEX(ALL.!$A$3:$O$175,MATCH(Equity!$P58,ALL.!$A$3:$A$175,0),MATCH(Equity!J$35,ALL.!$A$3:$O$3,0)),"")</f>
        <v>1073.937353016604</v>
      </c>
      <c r="K58" s="14">
        <f>IFERROR(INDEX(ALL.!$A$3:$O$175,MATCH(Equity!$P58,ALL.!$A$3:$A$175,0),MATCH(Equity!K$35,ALL.!$A$3:$O$3,0)),"")</f>
        <v>997.72698852579401</v>
      </c>
      <c r="L58" s="14">
        <f>IFERROR(INDEX(ALL.!$A$3:$O$175,MATCH(Equity!$P58,ALL.!$A$3:$A$175,0),MATCH(Equity!L$35,ALL.!$A$3:$O$3,0)),"")</f>
        <v>974.50263860936855</v>
      </c>
      <c r="M58" s="14">
        <f>IFERROR(INDEX(ALL.!$A$3:$O$175,MATCH(Equity!$P58,ALL.!$A$3:$A$175,0),MATCH(Equity!M$35,ALL.!$A$3:$O$3,0)),"")</f>
        <v>960.63971599999991</v>
      </c>
      <c r="N58" s="14">
        <f>IFERROR(INDEX(ALL.!$A$3:$O$175,MATCH(Equity!$P58,ALL.!$A$3:$A$175,0),MATCH(Equity!N$35,ALL.!$A$3:$O$3,0)),"")</f>
        <v>948.68524400000001</v>
      </c>
      <c r="O58" s="4" t="s">
        <v>53</v>
      </c>
      <c r="P58" s="4" t="str">
        <f t="shared" si="1"/>
        <v>EU28Paris Agr. Compatible -1.5CPer capita convergence CDC cutoff year 2020</v>
      </c>
      <c r="Q58" s="4" t="s">
        <v>53</v>
      </c>
    </row>
    <row r="59" spans="4:17" x14ac:dyDescent="0.35">
      <c r="D59" s="4">
        <v>24</v>
      </c>
      <c r="E59" s="14">
        <f>IFERROR(INDEX(ALL.!$A$3:$O$175,MATCH(Equity!$P59,ALL.!$A$3:$A$175,0),MATCH(Equity!E$35,ALL.!$A$3:$O$3,0)),"")</f>
        <v>3996.6938899147945</v>
      </c>
      <c r="F59" s="14">
        <f>IFERROR(INDEX(ALL.!$A$3:$O$175,MATCH(Equity!$P59,ALL.!$A$3:$A$175,0),MATCH(Equity!F$35,ALL.!$A$3:$O$3,0)),"")</f>
        <v>3342.7536048852307</v>
      </c>
      <c r="G59" s="14">
        <f>IFERROR(INDEX(ALL.!$A$3:$O$175,MATCH(Equity!$P59,ALL.!$A$3:$A$175,0),MATCH(Equity!G$35,ALL.!$A$3:$O$3,0)),"")</f>
        <v>2562.0932269098439</v>
      </c>
      <c r="H59" s="14">
        <f>IFERROR(INDEX(ALL.!$A$3:$O$175,MATCH(Equity!$P59,ALL.!$A$3:$A$175,0),MATCH(Equity!H$35,ALL.!$A$3:$O$3,0)),"")</f>
        <v>1360.9226381572478</v>
      </c>
      <c r="I59" s="14">
        <f>IFERROR(INDEX(ALL.!$A$3:$O$175,MATCH(Equity!$P59,ALL.!$A$3:$A$175,0),MATCH(Equity!I$35,ALL.!$A$3:$O$3,0)),"")</f>
        <v>1058.9841151587107</v>
      </c>
      <c r="J59" s="14">
        <f>IFERROR(INDEX(ALL.!$A$3:$O$175,MATCH(Equity!$P59,ALL.!$A$3:$A$175,0),MATCH(Equity!J$35,ALL.!$A$3:$O$3,0)),"")</f>
        <v>1006.9092406344466</v>
      </c>
      <c r="K59" s="14">
        <f>IFERROR(INDEX(ALL.!$A$3:$O$175,MATCH(Equity!$P59,ALL.!$A$3:$A$175,0),MATCH(Equity!K$35,ALL.!$A$3:$O$3,0)),"")</f>
        <v>986.32611998363154</v>
      </c>
      <c r="L59" s="14">
        <f>IFERROR(INDEX(ALL.!$A$3:$O$175,MATCH(Equity!$P59,ALL.!$A$3:$A$175,0),MATCH(Equity!L$35,ALL.!$A$3:$O$3,0)),"")</f>
        <v>971.81707800000015</v>
      </c>
      <c r="M59" s="14">
        <f>IFERROR(INDEX(ALL.!$A$3:$O$175,MATCH(Equity!$P59,ALL.!$A$3:$A$175,0),MATCH(Equity!M$35,ALL.!$A$3:$O$3,0)),"")</f>
        <v>960.63971599999991</v>
      </c>
      <c r="N59" s="14">
        <f>IFERROR(INDEX(ALL.!$A$3:$O$175,MATCH(Equity!$P59,ALL.!$A$3:$A$175,0),MATCH(Equity!N$35,ALL.!$A$3:$O$3,0)),"")</f>
        <v>948.68524400000001</v>
      </c>
      <c r="O59" s="4" t="s">
        <v>54</v>
      </c>
      <c r="P59" s="4" t="str">
        <f t="shared" si="1"/>
        <v>EU28Paris Agr. Compatible -1.5CPer capita convergence CDC cutoff year 2020 non linear</v>
      </c>
      <c r="Q59" s="4" t="s">
        <v>54</v>
      </c>
    </row>
    <row r="60" spans="4:17" x14ac:dyDescent="0.35">
      <c r="D60" s="4">
        <v>25</v>
      </c>
      <c r="E60" s="14">
        <f>IFERROR(INDEX(ALL.!$A$3:$O$175,MATCH(Equity!$P60,ALL.!$A$3:$A$175,0),MATCH(Equity!E$35,ALL.!$A$3:$O$3,0)),"")</f>
        <v>4568.4279657325087</v>
      </c>
      <c r="F60" s="14">
        <f>IFERROR(INDEX(ALL.!$A$3:$O$175,MATCH(Equity!$P60,ALL.!$A$3:$A$175,0),MATCH(Equity!F$35,ALL.!$A$3:$O$3,0)),"")</f>
        <v>2051.5248573421268</v>
      </c>
      <c r="G60" s="14">
        <f>IFERROR(INDEX(ALL.!$A$3:$O$175,MATCH(Equity!$P60,ALL.!$A$3:$A$175,0),MATCH(Equity!G$35,ALL.!$A$3:$O$3,0)),"")</f>
        <v>-263.04884054594453</v>
      </c>
      <c r="H60" s="14">
        <f>IFERROR(INDEX(ALL.!$A$3:$O$175,MATCH(Equity!$P60,ALL.!$A$3:$A$175,0),MATCH(Equity!H$35,ALL.!$A$3:$O$3,0)),"")</f>
        <v>-3417.4704175974348</v>
      </c>
      <c r="I60" s="14">
        <f>IFERROR(INDEX(ALL.!$A$3:$O$175,MATCH(Equity!$P60,ALL.!$A$3:$A$175,0),MATCH(Equity!I$35,ALL.!$A$3:$O$3,0)),"")</f>
        <v>-6437.8860405361029</v>
      </c>
      <c r="J60" s="14">
        <f>IFERROR(INDEX(ALL.!$A$3:$O$175,MATCH(Equity!$P60,ALL.!$A$3:$A$175,0),MATCH(Equity!J$35,ALL.!$A$3:$O$3,0)),"")</f>
        <v>-7757.5517597023654</v>
      </c>
      <c r="K60" s="14">
        <f>IFERROR(INDEX(ALL.!$A$3:$O$175,MATCH(Equity!$P60,ALL.!$A$3:$A$175,0),MATCH(Equity!K$35,ALL.!$A$3:$O$3,0)),"")</f>
        <v>-8668.7480023110838</v>
      </c>
      <c r="L60" s="14">
        <f>IFERROR(INDEX(ALL.!$A$3:$O$175,MATCH(Equity!$P60,ALL.!$A$3:$A$175,0),MATCH(Equity!L$35,ALL.!$A$3:$O$3,0)),"")</f>
        <v>-9389.054819955998</v>
      </c>
      <c r="M60" s="14">
        <f>IFERROR(INDEX(ALL.!$A$3:$O$175,MATCH(Equity!$P60,ALL.!$A$3:$A$175,0),MATCH(Equity!M$35,ALL.!$A$3:$O$3,0)),"")</f>
        <v>-9530.7932625133544</v>
      </c>
      <c r="N60" s="14">
        <f>IFERROR(INDEX(ALL.!$A$3:$O$175,MATCH(Equity!$P60,ALL.!$A$3:$A$175,0),MATCH(Equity!N$35,ALL.!$A$3:$O$3,0)),"")</f>
        <v>-9268.1176436720052</v>
      </c>
      <c r="O60" s="4" t="s">
        <v>55</v>
      </c>
      <c r="P60" s="4" t="str">
        <f t="shared" si="1"/>
        <v>EU28Paris Agr. Compatible -1.5CSouth-North Proposal equally distributed weights</v>
      </c>
      <c r="Q60" s="4" t="s">
        <v>55</v>
      </c>
    </row>
    <row r="61" spans="4:17" x14ac:dyDescent="0.35">
      <c r="D61" s="4">
        <v>26</v>
      </c>
      <c r="E61" s="14">
        <f>IFERROR(INDEX(ALL.!$A$3:$O$175,MATCH(Equity!$P61,ALL.!$A$3:$A$175,0),MATCH(Equity!E$35,ALL.!$A$3:$O$3,0)),"")</f>
        <v>4568.614302817623</v>
      </c>
      <c r="F61" s="14">
        <f>IFERROR(INDEX(ALL.!$A$3:$O$175,MATCH(Equity!$P61,ALL.!$A$3:$A$175,0),MATCH(Equity!F$35,ALL.!$A$3:$O$3,0)),"")</f>
        <v>2061.6913745993938</v>
      </c>
      <c r="G61" s="14">
        <f>IFERROR(INDEX(ALL.!$A$3:$O$175,MATCH(Equity!$P61,ALL.!$A$3:$A$175,0),MATCH(Equity!G$35,ALL.!$A$3:$O$3,0)),"")</f>
        <v>-263.25500474734417</v>
      </c>
      <c r="H61" s="14">
        <f>IFERROR(INDEX(ALL.!$A$3:$O$175,MATCH(Equity!$P61,ALL.!$A$3:$A$175,0),MATCH(Equity!H$35,ALL.!$A$3:$O$3,0)),"")</f>
        <v>-3417.5331981229729</v>
      </c>
      <c r="I61" s="14">
        <f>IFERROR(INDEX(ALL.!$A$3:$O$175,MATCH(Equity!$P61,ALL.!$A$3:$A$175,0),MATCH(Equity!I$35,ALL.!$A$3:$O$3,0)),"")</f>
        <v>-6437.7341398555636</v>
      </c>
      <c r="J61" s="14">
        <f>IFERROR(INDEX(ALL.!$A$3:$O$175,MATCH(Equity!$P61,ALL.!$A$3:$A$175,0),MATCH(Equity!J$35,ALL.!$A$3:$O$3,0)),"")</f>
        <v>-7732.2239646159851</v>
      </c>
      <c r="K61" s="14">
        <f>IFERROR(INDEX(ALL.!$A$3:$O$175,MATCH(Equity!$P61,ALL.!$A$3:$A$175,0),MATCH(Equity!K$35,ALL.!$A$3:$O$3,0)),"")</f>
        <v>-8636.1719150859735</v>
      </c>
      <c r="L61" s="14">
        <f>IFERROR(INDEX(ALL.!$A$3:$O$175,MATCH(Equity!$P61,ALL.!$A$3:$A$175,0),MATCH(Equity!L$35,ALL.!$A$3:$O$3,0)),"")</f>
        <v>-9349.7851208695338</v>
      </c>
      <c r="M61" s="14">
        <f>IFERROR(INDEX(ALL.!$A$3:$O$175,MATCH(Equity!$P61,ALL.!$A$3:$A$175,0),MATCH(Equity!M$35,ALL.!$A$3:$O$3,0)),"")</f>
        <v>-9514.6529051367834</v>
      </c>
      <c r="N61" s="14">
        <f>IFERROR(INDEX(ALL.!$A$3:$O$175,MATCH(Equity!$P61,ALL.!$A$3:$A$175,0),MATCH(Equity!N$35,ALL.!$A$3:$O$3,0)),"")</f>
        <v>-9249.3222150561778</v>
      </c>
      <c r="O61" s="4" t="s">
        <v>56</v>
      </c>
      <c r="P61" s="4" t="str">
        <f t="shared" si="1"/>
        <v>EU28Paris Agr. Compatible -1.5CSouth-North Proposal - 1/2 potential, 1/4 responsibility (resp 1950 - 2010), 1/4 capability</v>
      </c>
      <c r="Q61" s="4" t="s">
        <v>56</v>
      </c>
    </row>
    <row r="62" spans="4:17" x14ac:dyDescent="0.35">
      <c r="D62" s="4">
        <v>27</v>
      </c>
      <c r="E62" s="14">
        <f>IFERROR(INDEX(ALL.!$A$3:$O$175,MATCH(Equity!$P62,ALL.!$A$3:$A$175,0),MATCH(Equity!E$35,ALL.!$A$3:$O$3,0)),"")</f>
        <v>4568.4004721455849</v>
      </c>
      <c r="F62" s="14">
        <f>IFERROR(INDEX(ALL.!$A$3:$O$175,MATCH(Equity!$P62,ALL.!$A$3:$A$175,0),MATCH(Equity!F$35,ALL.!$A$3:$O$3,0)),"")</f>
        <v>2048.6490931324324</v>
      </c>
      <c r="G62" s="14">
        <f>IFERROR(INDEX(ALL.!$A$3:$O$175,MATCH(Equity!$P62,ALL.!$A$3:$A$175,0),MATCH(Equity!G$35,ALL.!$A$3:$O$3,0)),"")</f>
        <v>-289.3501142657077</v>
      </c>
      <c r="H62" s="14">
        <f>IFERROR(INDEX(ALL.!$A$3:$O$175,MATCH(Equity!$P62,ALL.!$A$3:$A$175,0),MATCH(Equity!H$35,ALL.!$A$3:$O$3,0)),"")</f>
        <v>-3465.1179813141944</v>
      </c>
      <c r="I62" s="14">
        <f>IFERROR(INDEX(ALL.!$A$3:$O$175,MATCH(Equity!$P62,ALL.!$A$3:$A$175,0),MATCH(Equity!I$35,ALL.!$A$3:$O$3,0)),"")</f>
        <v>-6510.7492963744189</v>
      </c>
      <c r="J62" s="14">
        <f>IFERROR(INDEX(ALL.!$A$3:$O$175,MATCH(Equity!$P62,ALL.!$A$3:$A$175,0),MATCH(Equity!J$35,ALL.!$A$3:$O$3,0)),"")</f>
        <v>-7830.5697259926374</v>
      </c>
      <c r="K62" s="14">
        <f>IFERROR(INDEX(ALL.!$A$3:$O$175,MATCH(Equity!$P62,ALL.!$A$3:$A$175,0),MATCH(Equity!K$35,ALL.!$A$3:$O$3,0)),"")</f>
        <v>-8704.0157347255445</v>
      </c>
      <c r="L62" s="14">
        <f>IFERROR(INDEX(ALL.!$A$3:$O$175,MATCH(Equity!$P62,ALL.!$A$3:$A$175,0),MATCH(Equity!L$35,ALL.!$A$3:$O$3,0)),"")</f>
        <v>-9414.0222233843924</v>
      </c>
      <c r="M62" s="14">
        <f>IFERROR(INDEX(ALL.!$A$3:$O$175,MATCH(Equity!$P62,ALL.!$A$3:$A$175,0),MATCH(Equity!M$35,ALL.!$A$3:$O$3,0)),"")</f>
        <v>-9591.7071903309916</v>
      </c>
      <c r="N62" s="14">
        <f>IFERROR(INDEX(ALL.!$A$3:$O$175,MATCH(Equity!$P62,ALL.!$A$3:$A$175,0),MATCH(Equity!N$35,ALL.!$A$3:$O$3,0)),"")</f>
        <v>-9328.5885099557563</v>
      </c>
      <c r="O62" s="4" t="s">
        <v>57</v>
      </c>
      <c r="P62" s="4" t="str">
        <f t="shared" si="1"/>
        <v>EU28Paris Agr. Compatible -1.5CSouth-North Proposal - 1/4 potential, 1/2 responsibility (resp 1950 - 2010), 1/4 capability</v>
      </c>
      <c r="Q62" s="4" t="s">
        <v>57</v>
      </c>
    </row>
    <row r="63" spans="4:17" x14ac:dyDescent="0.35">
      <c r="D63" s="4">
        <v>28</v>
      </c>
      <c r="E63" s="14">
        <f>IFERROR(INDEX(ALL.!$A$3:$O$175,MATCH(Equity!$P63,ALL.!$A$3:$A$175,0),MATCH(Equity!E$35,ALL.!$A$3:$O$3,0)),"")</f>
        <v>4568.3776763683427</v>
      </c>
      <c r="F63" s="14">
        <f>IFERROR(INDEX(ALL.!$A$3:$O$175,MATCH(Equity!$P63,ALL.!$A$3:$A$175,0),MATCH(Equity!F$35,ALL.!$A$3:$O$3,0)),"")</f>
        <v>2047.6298057458407</v>
      </c>
      <c r="G63" s="14">
        <f>IFERROR(INDEX(ALL.!$A$3:$O$175,MATCH(Equity!$P63,ALL.!$A$3:$A$175,0),MATCH(Equity!G$35,ALL.!$A$3:$O$3,0)),"")</f>
        <v>-289.6911805660078</v>
      </c>
      <c r="H63" s="14">
        <f>IFERROR(INDEX(ALL.!$A$3:$O$175,MATCH(Equity!$P63,ALL.!$A$3:$A$175,0),MATCH(Equity!H$35,ALL.!$A$3:$O$3,0)),"")</f>
        <v>-3466.1479183141191</v>
      </c>
      <c r="I63" s="14">
        <f>IFERROR(INDEX(ALL.!$A$3:$O$175,MATCH(Equity!$P63,ALL.!$A$3:$A$175,0),MATCH(Equity!I$35,ALL.!$A$3:$O$3,0)),"")</f>
        <v>-6512.2172874283542</v>
      </c>
      <c r="J63" s="14">
        <f>IFERROR(INDEX(ALL.!$A$3:$O$175,MATCH(Equity!$P63,ALL.!$A$3:$A$175,0),MATCH(Equity!J$35,ALL.!$A$3:$O$3,0)),"")</f>
        <v>-7832.0918390731085</v>
      </c>
      <c r="K63" s="14">
        <f>IFERROR(INDEX(ALL.!$A$3:$O$175,MATCH(Equity!$P63,ALL.!$A$3:$A$175,0),MATCH(Equity!K$35,ALL.!$A$3:$O$3,0)),"")</f>
        <v>-8736.7650183530022</v>
      </c>
      <c r="L63" s="14">
        <f>IFERROR(INDEX(ALL.!$A$3:$O$175,MATCH(Equity!$P63,ALL.!$A$3:$A$175,0),MATCH(Equity!L$35,ALL.!$A$3:$O$3,0)),"")</f>
        <v>-9447.0471390787352</v>
      </c>
      <c r="M63" s="14">
        <f>IFERROR(INDEX(ALL.!$A$3:$O$175,MATCH(Equity!$P63,ALL.!$A$3:$A$175,0),MATCH(Equity!M$35,ALL.!$A$3:$O$3,0)),"")</f>
        <v>-9619.0601248886087</v>
      </c>
      <c r="N63" s="14">
        <f>IFERROR(INDEX(ALL.!$A$3:$O$175,MATCH(Equity!$P63,ALL.!$A$3:$A$175,0),MATCH(Equity!N$35,ALL.!$A$3:$O$3,0)),"")</f>
        <v>-9362.8882225909729</v>
      </c>
      <c r="O63" s="4" t="s">
        <v>58</v>
      </c>
      <c r="P63" s="4" t="str">
        <f t="shared" si="1"/>
        <v>EU28Paris Agr. Compatible -1.5CSouth-North Proposal - 1/4 potential, 1/4 responsibility (resp 1950 - 2010), 1/2 capability</v>
      </c>
      <c r="Q63" s="4" t="s">
        <v>58</v>
      </c>
    </row>
    <row r="64" spans="4:17" x14ac:dyDescent="0.35">
      <c r="D64" s="4">
        <v>29</v>
      </c>
      <c r="E64" s="14">
        <f>IFERROR(INDEX(ALL.!$A$3:$O$175,MATCH(Equity!$P64,ALL.!$A$3:$A$175,0),MATCH(Equity!E$35,ALL.!$A$3:$O$3,0)),"")</f>
        <v>4549.8742383283925</v>
      </c>
      <c r="F64" s="14">
        <f>IFERROR(INDEX(ALL.!$A$3:$O$175,MATCH(Equity!$P64,ALL.!$A$3:$A$175,0),MATCH(Equity!F$35,ALL.!$A$3:$O$3,0)),"")</f>
        <v>2391.6232187269993</v>
      </c>
      <c r="G64" s="14">
        <f>IFERROR(INDEX(ALL.!$A$3:$O$175,MATCH(Equity!$P64,ALL.!$A$3:$A$175,0),MATCH(Equity!G$35,ALL.!$A$3:$O$3,0)),"")</f>
        <v>557.2613120116564</v>
      </c>
      <c r="H64" s="14">
        <f>IFERROR(INDEX(ALL.!$A$3:$O$175,MATCH(Equity!$P64,ALL.!$A$3:$A$175,0),MATCH(Equity!H$35,ALL.!$A$3:$O$3,0)),"")</f>
        <v>-1503.522605000222</v>
      </c>
      <c r="I64" s="14">
        <f>IFERROR(INDEX(ALL.!$A$3:$O$175,MATCH(Equity!$P64,ALL.!$A$3:$A$175,0),MATCH(Equity!I$35,ALL.!$A$3:$O$3,0)),"")</f>
        <v>-3140.0052147965403</v>
      </c>
      <c r="J64" s="14">
        <f>IFERROR(INDEX(ALL.!$A$3:$O$175,MATCH(Equity!$P64,ALL.!$A$3:$A$175,0),MATCH(Equity!J$35,ALL.!$A$3:$O$3,0)),"")</f>
        <v>-3045.6182162642108</v>
      </c>
      <c r="K64" s="14">
        <f>IFERROR(INDEX(ALL.!$A$3:$O$175,MATCH(Equity!$P64,ALL.!$A$3:$A$175,0),MATCH(Equity!K$35,ALL.!$A$3:$O$3,0)),"")</f>
        <v>-2553.6184178717563</v>
      </c>
      <c r="L64" s="14">
        <f>IFERROR(INDEX(ALL.!$A$3:$O$175,MATCH(Equity!$P64,ALL.!$A$3:$A$175,0),MATCH(Equity!L$35,ALL.!$A$3:$O$3,0)),"")</f>
        <v>-1974.7278967306991</v>
      </c>
      <c r="M64" s="14">
        <f>IFERROR(INDEX(ALL.!$A$3:$O$175,MATCH(Equity!$P64,ALL.!$A$3:$A$175,0),MATCH(Equity!M$35,ALL.!$A$3:$O$3,0)),"")</f>
        <v>-1395.6284121260205</v>
      </c>
      <c r="N64" s="14">
        <f>IFERROR(INDEX(ALL.!$A$3:$O$175,MATCH(Equity!$P64,ALL.!$A$3:$A$175,0),MATCH(Equity!N$35,ALL.!$A$3:$O$3,0)),"")</f>
        <v>-934.56578085607896</v>
      </c>
      <c r="O64" s="4" t="s">
        <v>59</v>
      </c>
      <c r="P64" s="4" t="str">
        <f t="shared" si="1"/>
        <v>EU28Paris Agr. Compatible -1.5CGDR Equity tool (resp 1990 - 2010)</v>
      </c>
      <c r="Q64" s="4" t="s">
        <v>59</v>
      </c>
    </row>
    <row r="65" spans="4:26" x14ac:dyDescent="0.35">
      <c r="D65" s="4">
        <v>30</v>
      </c>
      <c r="E65" s="14">
        <f>IFERROR(INDEX(ALL.!$A$3:$O$175,MATCH(Equity!$P65,ALL.!$A$3:$A$175,0),MATCH(Equity!E$35,ALL.!$A$3:$O$3,0)),"")</f>
        <v>4545.0890407720835</v>
      </c>
      <c r="F65" s="14">
        <f>IFERROR(INDEX(ALL.!$A$3:$O$175,MATCH(Equity!$P65,ALL.!$A$3:$A$175,0),MATCH(Equity!F$35,ALL.!$A$3:$O$3,0)),"")</f>
        <v>2213.0559700117042</v>
      </c>
      <c r="G65" s="14">
        <f>IFERROR(INDEX(ALL.!$A$3:$O$175,MATCH(Equity!$P65,ALL.!$A$3:$A$175,0),MATCH(Equity!G$35,ALL.!$A$3:$O$3,0)),"")</f>
        <v>210.03443151697238</v>
      </c>
      <c r="H65" s="14">
        <f>IFERROR(INDEX(ALL.!$A$3:$O$175,MATCH(Equity!$P65,ALL.!$A$3:$A$175,0),MATCH(Equity!H$35,ALL.!$A$3:$O$3,0)),"")</f>
        <v>-2084.0975049082831</v>
      </c>
      <c r="I65" s="14">
        <f>IFERROR(INDEX(ALL.!$A$3:$O$175,MATCH(Equity!$P65,ALL.!$A$3:$A$175,0),MATCH(Equity!I$35,ALL.!$A$3:$O$3,0)),"")</f>
        <v>-3942.1594937221007</v>
      </c>
      <c r="J65" s="14">
        <f>IFERROR(INDEX(ALL.!$A$3:$O$175,MATCH(Equity!$P65,ALL.!$A$3:$A$175,0),MATCH(Equity!J$35,ALL.!$A$3:$O$3,0)),"")</f>
        <v>-3883.6605725563727</v>
      </c>
      <c r="K65" s="14">
        <f>IFERROR(INDEX(ALL.!$A$3:$O$175,MATCH(Equity!$P65,ALL.!$A$3:$A$175,0),MATCH(Equity!K$35,ALL.!$A$3:$O$3,0)),"")</f>
        <v>-3370.3252125461454</v>
      </c>
      <c r="L65" s="14">
        <f>IFERROR(INDEX(ALL.!$A$3:$O$175,MATCH(Equity!$P65,ALL.!$A$3:$A$175,0),MATCH(Equity!L$35,ALL.!$A$3:$O$3,0)),"")</f>
        <v>-2748.7962495479205</v>
      </c>
      <c r="M65" s="14">
        <f>IFERROR(INDEX(ALL.!$A$3:$O$175,MATCH(Equity!$P65,ALL.!$A$3:$A$175,0),MATCH(Equity!M$35,ALL.!$A$3:$O$3,0)),"")</f>
        <v>-2099.764557837841</v>
      </c>
      <c r="N65" s="14">
        <f>IFERROR(INDEX(ALL.!$A$3:$O$175,MATCH(Equity!$P65,ALL.!$A$3:$A$175,0),MATCH(Equity!N$35,ALL.!$A$3:$O$3,0)),"")</f>
        <v>-1551.1693238929599</v>
      </c>
      <c r="O65" s="4" t="s">
        <v>60</v>
      </c>
      <c r="P65" s="4" t="str">
        <f t="shared" si="1"/>
        <v>EU28Paris Agr. Compatible -1.5CGDR Equity tool (resp 1950 - 2010)</v>
      </c>
      <c r="Q65" s="4" t="s">
        <v>60</v>
      </c>
    </row>
    <row r="66" spans="4:26" x14ac:dyDescent="0.35">
      <c r="D66" s="4">
        <v>31</v>
      </c>
      <c r="E66" s="14">
        <f>IFERROR(INDEX(ALL.!$A$3:$O$175,MATCH(Equity!$P66,ALL.!$A$3:$A$175,0),MATCH(Equity!E$35,ALL.!$A$3:$O$3,0)),"")</f>
        <v>4549.1441996838257</v>
      </c>
      <c r="F66" s="14">
        <f>IFERROR(INDEX(ALL.!$A$3:$O$175,MATCH(Equity!$P66,ALL.!$A$3:$A$175,0),MATCH(Equity!F$35,ALL.!$A$3:$O$3,0)),"")</f>
        <v>2364.5133694733213</v>
      </c>
      <c r="G66" s="14">
        <f>IFERROR(INDEX(ALL.!$A$3:$O$175,MATCH(Equity!$P66,ALL.!$A$3:$A$175,0),MATCH(Equity!G$35,ALL.!$A$3:$O$3,0)),"")</f>
        <v>492.44793792585142</v>
      </c>
      <c r="H66" s="14">
        <f>IFERROR(INDEX(ALL.!$A$3:$O$175,MATCH(Equity!$P66,ALL.!$A$3:$A$175,0),MATCH(Equity!H$35,ALL.!$A$3:$O$3,0)),"")</f>
        <v>-1684.6629394065635</v>
      </c>
      <c r="I66" s="14">
        <f>IFERROR(INDEX(ALL.!$A$3:$O$175,MATCH(Equity!$P66,ALL.!$A$3:$A$175,0),MATCH(Equity!I$35,ALL.!$A$3:$O$3,0)),"")</f>
        <v>-3488.1549334876731</v>
      </c>
      <c r="J66" s="14">
        <f>IFERROR(INDEX(ALL.!$A$3:$O$175,MATCH(Equity!$P66,ALL.!$A$3:$A$175,0),MATCH(Equity!J$35,ALL.!$A$3:$O$3,0)),"")</f>
        <v>-3478.537463065195</v>
      </c>
      <c r="K66" s="14">
        <f>IFERROR(INDEX(ALL.!$A$3:$O$175,MATCH(Equity!$P66,ALL.!$A$3:$A$175,0),MATCH(Equity!K$35,ALL.!$A$3:$O$3,0)),"")</f>
        <v>-3009.4632634863965</v>
      </c>
      <c r="L66" s="14">
        <f>IFERROR(INDEX(ALL.!$A$3:$O$175,MATCH(Equity!$P66,ALL.!$A$3:$A$175,0),MATCH(Equity!L$35,ALL.!$A$3:$O$3,0)),"")</f>
        <v>-2406.6154582064819</v>
      </c>
      <c r="M66" s="14">
        <f>IFERROR(INDEX(ALL.!$A$3:$O$175,MATCH(Equity!$P66,ALL.!$A$3:$A$175,0),MATCH(Equity!M$35,ALL.!$A$3:$O$3,0)),"")</f>
        <v>-1762.9052106503611</v>
      </c>
      <c r="N66" s="14">
        <f>IFERROR(INDEX(ALL.!$A$3:$O$175,MATCH(Equity!$P66,ALL.!$A$3:$A$175,0),MATCH(Equity!N$35,ALL.!$A$3:$O$3,0)),"")</f>
        <v>-1210.4292439099563</v>
      </c>
      <c r="O66" s="4" t="s">
        <v>61</v>
      </c>
      <c r="P66" s="4" t="str">
        <f t="shared" si="1"/>
        <v>EU28Paris Agr. Compatible -1.5CGDR Equity tool (resp 1970 - 2010)</v>
      </c>
      <c r="Q66" s="4" t="s">
        <v>61</v>
      </c>
    </row>
    <row r="67" spans="4:26" x14ac:dyDescent="0.35">
      <c r="D67" s="4">
        <v>32</v>
      </c>
      <c r="E67" s="14">
        <f>IFERROR(INDEX(ALL.!$A$3:$O$175,MATCH(Equity!$P67,ALL.!$A$3:$A$175,0),MATCH(Equity!E$35,ALL.!$A$3:$O$3,0)),"")</f>
        <v>4550.6029921823829</v>
      </c>
      <c r="F67" s="14">
        <f>IFERROR(INDEX(ALL.!$A$3:$O$175,MATCH(Equity!$P67,ALL.!$A$3:$A$175,0),MATCH(Equity!F$35,ALL.!$A$3:$O$3,0)),"")</f>
        <v>2418.4831563720572</v>
      </c>
      <c r="G67" s="14">
        <f>IFERROR(INDEX(ALL.!$A$3:$O$175,MATCH(Equity!$P67,ALL.!$A$3:$A$175,0),MATCH(Equity!G$35,ALL.!$A$3:$O$3,0)),"")</f>
        <v>620.41752211696792</v>
      </c>
      <c r="H67" s="14">
        <f>IFERROR(INDEX(ALL.!$A$3:$O$175,MATCH(Equity!$P67,ALL.!$A$3:$A$175,0),MATCH(Equity!H$35,ALL.!$A$3:$O$3,0)),"")</f>
        <v>-1332.8443681569352</v>
      </c>
      <c r="I67" s="14">
        <f>IFERROR(INDEX(ALL.!$A$3:$O$175,MATCH(Equity!$P67,ALL.!$A$3:$A$175,0),MATCH(Equity!I$35,ALL.!$A$3:$O$3,0)),"")</f>
        <v>-2825.9163636792778</v>
      </c>
      <c r="J67" s="14">
        <f>IFERROR(INDEX(ALL.!$A$3:$O$175,MATCH(Equity!$P67,ALL.!$A$3:$A$175,0),MATCH(Equity!J$35,ALL.!$A$3:$O$3,0)),"")</f>
        <v>-2677.2795291261787</v>
      </c>
      <c r="K67" s="14">
        <f>IFERROR(INDEX(ALL.!$A$3:$O$175,MATCH(Equity!$P67,ALL.!$A$3:$A$175,0),MATCH(Equity!K$35,ALL.!$A$3:$O$3,0)),"")</f>
        <v>-2191.4374805609964</v>
      </c>
      <c r="L67" s="14">
        <f>IFERROR(INDEX(ALL.!$A$3:$O$175,MATCH(Equity!$P67,ALL.!$A$3:$A$175,0),MATCH(Equity!L$35,ALL.!$A$3:$O$3,0)),"")</f>
        <v>-1659.4461710247197</v>
      </c>
      <c r="M67" s="14">
        <f>IFERROR(INDEX(ALL.!$A$3:$O$175,MATCH(Equity!$P67,ALL.!$A$3:$A$175,0),MATCH(Equity!M$35,ALL.!$A$3:$O$3,0)),"")</f>
        <v>-1156.1482654962531</v>
      </c>
      <c r="N67" s="14">
        <f>IFERROR(INDEX(ALL.!$A$3:$O$175,MATCH(Equity!$P67,ALL.!$A$3:$A$175,0),MATCH(Equity!N$35,ALL.!$A$3:$O$3,0)),"")</f>
        <v>-784.24122417233093</v>
      </c>
      <c r="O67" s="4" t="s">
        <v>62</v>
      </c>
      <c r="P67" s="4" t="str">
        <f t="shared" si="1"/>
        <v>EU28Paris Agr. Compatible -1.5CGDR Equity tool - 60% capability, 40% responsibility for index</v>
      </c>
      <c r="Q67" s="4" t="s">
        <v>62</v>
      </c>
    </row>
    <row r="68" spans="4:26" x14ac:dyDescent="0.35">
      <c r="D68" s="4">
        <v>33</v>
      </c>
      <c r="E68" s="14">
        <f>IFERROR(INDEX(ALL.!$A$3:$O$175,MATCH(Equity!$P68,ALL.!$A$3:$A$175,0),MATCH(Equity!E$35,ALL.!$A$3:$O$3,0)),"")</f>
        <v>4012.8914927430433</v>
      </c>
      <c r="F68" s="14">
        <f>IFERROR(INDEX(ALL.!$A$3:$O$175,MATCH(Equity!$P68,ALL.!$A$3:$A$175,0),MATCH(Equity!F$35,ALL.!$A$3:$O$3,0)),"")</f>
        <v>3417.9483937317359</v>
      </c>
      <c r="G68" s="14">
        <f>IFERROR(INDEX(ALL.!$A$3:$O$175,MATCH(Equity!$P68,ALL.!$A$3:$A$175,0),MATCH(Equity!G$35,ALL.!$A$3:$O$3,0)),"")</f>
        <v>2789.6645173297511</v>
      </c>
      <c r="H68" s="14">
        <f>IFERROR(INDEX(ALL.!$A$3:$O$175,MATCH(Equity!$P68,ALL.!$A$3:$A$175,0),MATCH(Equity!H$35,ALL.!$A$3:$O$3,0)),"")</f>
        <v>1359.1410811381338</v>
      </c>
      <c r="I68" s="14">
        <f>IFERROR(INDEX(ALL.!$A$3:$O$175,MATCH(Equity!$P68,ALL.!$A$3:$A$175,0),MATCH(Equity!I$35,ALL.!$A$3:$O$3,0)),"")</f>
        <v>-281.86553722805775</v>
      </c>
      <c r="J68" s="14">
        <f>IFERROR(INDEX(ALL.!$A$3:$O$175,MATCH(Equity!$P68,ALL.!$A$3:$A$175,0),MATCH(Equity!J$35,ALL.!$A$3:$O$3,0)),"")</f>
        <v>-1459.6383444088656</v>
      </c>
      <c r="K68" s="14">
        <f>IFERROR(INDEX(ALL.!$A$3:$O$175,MATCH(Equity!$P68,ALL.!$A$3:$A$175,0),MATCH(Equity!K$35,ALL.!$A$3:$O$3,0)),"")</f>
        <v>-2136.4609970359656</v>
      </c>
      <c r="L68" s="14">
        <f>IFERROR(INDEX(ALL.!$A$3:$O$175,MATCH(Equity!$P68,ALL.!$A$3:$A$175,0),MATCH(Equity!L$35,ALL.!$A$3:$O$3,0)),"")</f>
        <v>-2442.2561623446582</v>
      </c>
      <c r="M68" s="14">
        <f>IFERROR(INDEX(ALL.!$A$3:$O$175,MATCH(Equity!$P68,ALL.!$A$3:$A$175,0),MATCH(Equity!M$35,ALL.!$A$3:$O$3,0)),"")</f>
        <v>-2644.5378922778655</v>
      </c>
      <c r="N68" s="14">
        <f>IFERROR(INDEX(ALL.!$A$3:$O$175,MATCH(Equity!$P68,ALL.!$A$3:$A$175,0),MATCH(Equity!N$35,ALL.!$A$3:$O$3,0)),"")</f>
        <v>-2636.9514977711765</v>
      </c>
      <c r="O68" s="4" t="s">
        <v>63</v>
      </c>
      <c r="P68" s="4" t="str">
        <f t="shared" si="1"/>
        <v>EU28Paris Agr. Compatible -1.5Cpotential, responsibility, capability, equally weighted (resp 1950 - 2010)</v>
      </c>
      <c r="Q68" s="4" t="s">
        <v>63</v>
      </c>
    </row>
    <row r="69" spans="4:26" x14ac:dyDescent="0.35">
      <c r="D69" s="4">
        <v>34</v>
      </c>
      <c r="E69" s="14">
        <f>IFERROR(INDEX(ALL.!$A$3:$O$175,MATCH(Equity!$P69,ALL.!$A$3:$A$175,0),MATCH(Equity!E$35,ALL.!$A$3:$O$3,0)),"")</f>
        <v>4018.8782879204668</v>
      </c>
      <c r="F69" s="14">
        <f>IFERROR(INDEX(ALL.!$A$3:$O$175,MATCH(Equity!$P69,ALL.!$A$3:$A$175,0),MATCH(Equity!F$35,ALL.!$A$3:$O$3,0)),"")</f>
        <v>3437.9465225054682</v>
      </c>
      <c r="G69" s="14">
        <f>IFERROR(INDEX(ALL.!$A$3:$O$175,MATCH(Equity!$P69,ALL.!$A$3:$A$175,0),MATCH(Equity!G$35,ALL.!$A$3:$O$3,0)),"")</f>
        <v>2823.8191491490716</v>
      </c>
      <c r="H69" s="14">
        <f>IFERROR(INDEX(ALL.!$A$3:$O$175,MATCH(Equity!$P69,ALL.!$A$3:$A$175,0),MATCH(Equity!H$35,ALL.!$A$3:$O$3,0)),"")</f>
        <v>1420.68406183716</v>
      </c>
      <c r="I69" s="14">
        <f>IFERROR(INDEX(ALL.!$A$3:$O$175,MATCH(Equity!$P69,ALL.!$A$3:$A$175,0),MATCH(Equity!I$35,ALL.!$A$3:$O$3,0)),"")</f>
        <v>-189.9040808663502</v>
      </c>
      <c r="J69" s="14">
        <f>IFERROR(INDEX(ALL.!$A$3:$O$175,MATCH(Equity!$P69,ALL.!$A$3:$A$175,0),MATCH(Equity!J$35,ALL.!$A$3:$O$3,0)),"")</f>
        <v>-1344.2525823404758</v>
      </c>
      <c r="K69" s="14">
        <f>IFERROR(INDEX(ALL.!$A$3:$O$175,MATCH(Equity!$P69,ALL.!$A$3:$A$175,0),MATCH(Equity!K$35,ALL.!$A$3:$O$3,0)),"")</f>
        <v>-2005.2562642404032</v>
      </c>
      <c r="L69" s="14">
        <f>IFERROR(INDEX(ALL.!$A$3:$O$175,MATCH(Equity!$P69,ALL.!$A$3:$A$175,0),MATCH(Equity!L$35,ALL.!$A$3:$O$3,0)),"")</f>
        <v>-2301.1226386090898</v>
      </c>
      <c r="M69" s="14">
        <f>IFERROR(INDEX(ALL.!$A$3:$O$175,MATCH(Equity!$P69,ALL.!$A$3:$A$175,0),MATCH(Equity!M$35,ALL.!$A$3:$O$3,0)),"")</f>
        <v>-2496.9374143671785</v>
      </c>
      <c r="N69" s="14">
        <f>IFERROR(INDEX(ALL.!$A$3:$O$175,MATCH(Equity!$P69,ALL.!$A$3:$A$175,0),MATCH(Equity!N$35,ALL.!$A$3:$O$3,0)),"")</f>
        <v>-2486.2612757237266</v>
      </c>
      <c r="O69" s="4" t="s">
        <v>64</v>
      </c>
      <c r="P69" s="4" t="str">
        <f t="shared" si="1"/>
        <v>EU28Paris Agr. Compatible -1.5Cpotential, responsibility, capability, equally weighted (resp 1990 - 2010)</v>
      </c>
      <c r="Q69" s="4" t="s">
        <v>64</v>
      </c>
    </row>
    <row r="70" spans="4:26" x14ac:dyDescent="0.35">
      <c r="D70" s="4">
        <v>35</v>
      </c>
      <c r="E70" s="14">
        <f>IFERROR(INDEX(ALL.!$A$3:$O$175,MATCH(Equity!$P70,ALL.!$A$3:$A$175,0),MATCH(Equity!E$35,ALL.!$A$3:$O$3,0)),"")</f>
        <v>4850.4682652800593</v>
      </c>
      <c r="F70" s="14">
        <f>IFERROR(INDEX(ALL.!$A$3:$O$175,MATCH(Equity!$P70,ALL.!$A$3:$A$175,0),MATCH(Equity!F$35,ALL.!$A$3:$O$3,0)),"")</f>
        <v>3612.645744155273</v>
      </c>
      <c r="G70" s="14">
        <f>IFERROR(INDEX(ALL.!$A$3:$O$175,MATCH(Equity!$P70,ALL.!$A$3:$A$175,0),MATCH(Equity!G$35,ALL.!$A$3:$O$3,0)),"")</f>
        <v>2328.8192177246287</v>
      </c>
      <c r="H70" s="14">
        <f>IFERROR(INDEX(ALL.!$A$3:$O$175,MATCH(Equity!$P70,ALL.!$A$3:$A$175,0),MATCH(Equity!H$35,ALL.!$A$3:$O$3,0)),"")</f>
        <v>-447.83769738461706</v>
      </c>
      <c r="I70" s="14">
        <f>IFERROR(INDEX(ALL.!$A$3:$O$175,MATCH(Equity!$P70,ALL.!$A$3:$A$175,0),MATCH(Equity!I$35,ALL.!$A$3:$O$3,0)),"")</f>
        <v>-3580.8801475826244</v>
      </c>
      <c r="J70" s="14">
        <f>IFERROR(INDEX(ALL.!$A$3:$O$175,MATCH(Equity!$P70,ALL.!$A$3:$A$175,0),MATCH(Equity!J$35,ALL.!$A$3:$O$3,0)),"")</f>
        <v>-5888.7626524634506</v>
      </c>
      <c r="K70" s="14">
        <f>IFERROR(INDEX(ALL.!$A$3:$O$175,MATCH(Equity!$P70,ALL.!$A$3:$A$175,0),MATCH(Equity!K$35,ALL.!$A$3:$O$3,0)),"")</f>
        <v>-7286.7289962120958</v>
      </c>
      <c r="L70" s="14">
        <f>IFERROR(INDEX(ALL.!$A$3:$O$175,MATCH(Equity!$P70,ALL.!$A$3:$A$175,0),MATCH(Equity!L$35,ALL.!$A$3:$O$3,0)),"")</f>
        <v>-8001.9549749683783</v>
      </c>
      <c r="M70" s="14">
        <f>IFERROR(INDEX(ALL.!$A$3:$O$175,MATCH(Equity!$P70,ALL.!$A$3:$A$175,0),MATCH(Equity!M$35,ALL.!$A$3:$O$3,0)),"")</f>
        <v>-8535.6706163454164</v>
      </c>
      <c r="N70" s="14">
        <f>IFERROR(INDEX(ALL.!$A$3:$O$175,MATCH(Equity!$P70,ALL.!$A$3:$A$175,0),MATCH(Equity!N$35,ALL.!$A$3:$O$3,0)),"")</f>
        <v>-8792.6059348759209</v>
      </c>
      <c r="O70" s="4" t="s">
        <v>65</v>
      </c>
      <c r="P70" s="4" t="str">
        <f t="shared" si="1"/>
        <v>EU28Paris Agr. Compatible -1.5CHistorical responsibility - excluding LULUCF (resp 1990 - 2010)</v>
      </c>
      <c r="Q70" s="4" t="s">
        <v>65</v>
      </c>
    </row>
    <row r="71" spans="4:26" x14ac:dyDescent="0.35">
      <c r="D71" s="4">
        <v>36</v>
      </c>
      <c r="E71" s="14">
        <f>IFERROR(INDEX(ALL.!$A$3:$O$175,MATCH(Equity!$P71,ALL.!$A$3:$A$175,0),MATCH(Equity!E$35,ALL.!$A$3:$O$3,0)),"")</f>
        <v>5033.2046105007612</v>
      </c>
      <c r="F71" s="14">
        <f>IFERROR(INDEX(ALL.!$A$3:$O$175,MATCH(Equity!$P71,ALL.!$A$3:$A$175,0),MATCH(Equity!F$35,ALL.!$A$3:$O$3,0)),"")</f>
        <v>4223.0532919441148</v>
      </c>
      <c r="G71" s="14">
        <f>IFERROR(INDEX(ALL.!$A$3:$O$175,MATCH(Equity!$P71,ALL.!$A$3:$A$175,0),MATCH(Equity!G$35,ALL.!$A$3:$O$3,0)),"")</f>
        <v>3371.3290090330406</v>
      </c>
      <c r="H71" s="14">
        <f>IFERROR(INDEX(ALL.!$A$3:$O$175,MATCH(Equity!$P71,ALL.!$A$3:$A$175,0),MATCH(Equity!H$35,ALL.!$A$3:$O$3,0)),"")</f>
        <v>1430.6530532827021</v>
      </c>
      <c r="I71" s="14">
        <f>IFERROR(INDEX(ALL.!$A$3:$O$175,MATCH(Equity!$P71,ALL.!$A$3:$A$175,0),MATCH(Equity!I$35,ALL.!$A$3:$O$3,0)),"")</f>
        <v>-773.91917118495076</v>
      </c>
      <c r="J71" s="14">
        <f>IFERROR(INDEX(ALL.!$A$3:$O$175,MATCH(Equity!$P71,ALL.!$A$3:$A$175,0),MATCH(Equity!J$35,ALL.!$A$3:$O$3,0)),"")</f>
        <v>-2366.8161308254903</v>
      </c>
      <c r="K71" s="14">
        <f>IFERROR(INDEX(ALL.!$A$3:$O$175,MATCH(Equity!$P71,ALL.!$A$3:$A$175,0),MATCH(Equity!K$35,ALL.!$A$3:$O$3,0)),"")</f>
        <v>-3281.9363423499667</v>
      </c>
      <c r="L71" s="14">
        <f>IFERROR(INDEX(ALL.!$A$3:$O$175,MATCH(Equity!$P71,ALL.!$A$3:$A$175,0),MATCH(Equity!L$35,ALL.!$A$3:$O$3,0)),"")</f>
        <v>-3694.1035200168994</v>
      </c>
      <c r="M71" s="14">
        <f>IFERROR(INDEX(ALL.!$A$3:$O$175,MATCH(Equity!$P71,ALL.!$A$3:$A$175,0),MATCH(Equity!M$35,ALL.!$A$3:$O$3,0)),"")</f>
        <v>-4030.4268111215765</v>
      </c>
      <c r="N71" s="14">
        <f>IFERROR(INDEX(ALL.!$A$3:$O$175,MATCH(Equity!$P71,ALL.!$A$3:$A$175,0),MATCH(Equity!N$35,ALL.!$A$3:$O$3,0)),"")</f>
        <v>-4193.0531488891647</v>
      </c>
      <c r="O71" s="4" t="s">
        <v>66</v>
      </c>
      <c r="P71" s="4" t="str">
        <f t="shared" si="1"/>
        <v>EU28Paris Agr. Compatible -1.5CHistorical responsibility - including LULUCF (resp 1990 - 2010)</v>
      </c>
      <c r="Q71" s="4" t="s">
        <v>66</v>
      </c>
    </row>
    <row r="72" spans="4:26" x14ac:dyDescent="0.35">
      <c r="D72" s="4">
        <v>37</v>
      </c>
      <c r="E72" s="14">
        <f>IFERROR(INDEX(ALL.!$A$3:$O$175,MATCH(Equity!$P72,ALL.!$A$3:$A$175,0),MATCH(Equity!E$35,ALL.!$A$3:$O$3,0)),"")</f>
        <v>4898.1627450467013</v>
      </c>
      <c r="F72" s="14">
        <f>IFERROR(INDEX(ALL.!$A$3:$O$175,MATCH(Equity!$P72,ALL.!$A$3:$A$175,0),MATCH(Equity!F$35,ALL.!$A$3:$O$3,0)),"")</f>
        <v>3771.9630950755791</v>
      </c>
      <c r="G72" s="14">
        <f>IFERROR(INDEX(ALL.!$A$3:$O$175,MATCH(Equity!$P72,ALL.!$A$3:$A$175,0),MATCH(Equity!G$35,ALL.!$A$3:$O$3,0)),"")</f>
        <v>2600.9159486077669</v>
      </c>
      <c r="H72" s="14">
        <f>IFERROR(INDEX(ALL.!$A$3:$O$175,MATCH(Equity!$P72,ALL.!$A$3:$A$175,0),MATCH(Equity!H$35,ALL.!$A$3:$O$3,0)),"")</f>
        <v>42.45140734339703</v>
      </c>
      <c r="I72" s="14">
        <f>IFERROR(INDEX(ALL.!$A$3:$O$175,MATCH(Equity!$P72,ALL.!$A$3:$A$175,0),MATCH(Equity!I$35,ALL.!$A$3:$O$3,0)),"")</f>
        <v>-2848.2588218531278</v>
      </c>
      <c r="J72" s="14">
        <f>IFERROR(INDEX(ALL.!$A$3:$O$175,MATCH(Equity!$P72,ALL.!$A$3:$A$175,0),MATCH(Equity!J$35,ALL.!$A$3:$O$3,0)),"")</f>
        <v>-4969.5289504181283</v>
      </c>
      <c r="K72" s="14">
        <f>IFERROR(INDEX(ALL.!$A$3:$O$175,MATCH(Equity!$P72,ALL.!$A$3:$A$175,0),MATCH(Equity!K$35,ALL.!$A$3:$O$3,0)),"")</f>
        <v>-6241.471677704737</v>
      </c>
      <c r="L72" s="14">
        <f>IFERROR(INDEX(ALL.!$A$3:$O$175,MATCH(Equity!$P72,ALL.!$A$3:$A$175,0),MATCH(Equity!L$35,ALL.!$A$3:$O$3,0)),"")</f>
        <v>-6877.5988223500426</v>
      </c>
      <c r="M72" s="14">
        <f>IFERROR(INDEX(ALL.!$A$3:$O$175,MATCH(Equity!$P72,ALL.!$A$3:$A$175,0),MATCH(Equity!M$35,ALL.!$A$3:$O$3,0)),"")</f>
        <v>-7359.7947430892182</v>
      </c>
      <c r="N72" s="14">
        <f>IFERROR(INDEX(ALL.!$A$3:$O$175,MATCH(Equity!$P72,ALL.!$A$3:$A$175,0),MATCH(Equity!N$35,ALL.!$A$3:$O$3,0)),"")</f>
        <v>-7592.1152660825919</v>
      </c>
      <c r="O72" s="4" t="s">
        <v>67</v>
      </c>
      <c r="P72" s="4" t="str">
        <f t="shared" si="1"/>
        <v>EU28Paris Agr. Compatible -1.5CResponsibility - 1/2 incl. LULUCF, 1/2 excl. LULUCF (resp 1990 - 2010)</v>
      </c>
      <c r="Q72" s="4" t="s">
        <v>67</v>
      </c>
    </row>
    <row r="73" spans="4:26" x14ac:dyDescent="0.35">
      <c r="D73" s="8" t="s">
        <v>69</v>
      </c>
      <c r="E73" s="14">
        <f>IFERROR(INDEX(ALL.!$A$3:$O$175,MATCH(Equity!$P73,ALL.!$A$3:$A$175,0),MATCH(Equity!E$35,ALL.!$A$3:$O$3,0)),"")</f>
        <v>3826.024475970145</v>
      </c>
      <c r="F73" s="14">
        <f>IFERROR(INDEX(ALL.!$A$3:$O$175,MATCH(Equity!$P73,ALL.!$A$3:$A$175,0),MATCH(Equity!F$35,ALL.!$A$3:$O$3,0)),"")</f>
        <v>1487.311855678834</v>
      </c>
      <c r="G73" s="14">
        <f>IFERROR(INDEX(ALL.!$A$3:$O$175,MATCH(Equity!$P73,ALL.!$A$3:$A$175,0),MATCH(Equity!G$35,ALL.!$A$3:$O$3,0)),"")</f>
        <v>-1048.0552991898048</v>
      </c>
      <c r="H73" s="14">
        <f>IFERROR(INDEX(ALL.!$A$3:$O$175,MATCH(Equity!$P73,ALL.!$A$3:$A$175,0),MATCH(Equity!H$35,ALL.!$A$3:$O$3,0)),"")</f>
        <v>-6334.5122747856576</v>
      </c>
      <c r="I73" s="14">
        <f>IFERROR(INDEX(ALL.!$A$3:$O$175,MATCH(Equity!$P73,ALL.!$A$3:$A$175,0),MATCH(Equity!I$35,ALL.!$A$3:$O$3,0)),"")</f>
        <v>-12263.891481834316</v>
      </c>
      <c r="J73" s="14">
        <f>IFERROR(INDEX(ALL.!$A$3:$O$175,MATCH(Equity!$P73,ALL.!$A$3:$A$175,0),MATCH(Equity!J$35,ALL.!$A$3:$O$3,0)),"")</f>
        <v>-16708.764966400755</v>
      </c>
      <c r="K73" s="14">
        <f>IFERROR(INDEX(ALL.!$A$3:$O$175,MATCH(Equity!$P73,ALL.!$A$3:$A$175,0),MATCH(Equity!K$35,ALL.!$A$3:$O$3,0)),"")</f>
        <v>-19578.850385843583</v>
      </c>
      <c r="L73" s="14">
        <f>IFERROR(INDEX(ALL.!$A$3:$O$175,MATCH(Equity!$P73,ALL.!$A$3:$A$175,0),MATCH(Equity!L$35,ALL.!$A$3:$O$3,0)),"")</f>
        <v>-21255.733142346449</v>
      </c>
      <c r="M73" s="14">
        <f>IFERROR(INDEX(ALL.!$A$3:$O$175,MATCH(Equity!$P73,ALL.!$A$3:$A$175,0),MATCH(Equity!M$35,ALL.!$A$3:$O$3,0)),"")</f>
        <v>-22446.983148797688</v>
      </c>
      <c r="N73" s="14">
        <f>IFERROR(INDEX(ALL.!$A$3:$O$175,MATCH(Equity!$P73,ALL.!$A$3:$A$175,0),MATCH(Equity!N$35,ALL.!$A$3:$O$3,0)),"")</f>
        <v>-23059.847663464472</v>
      </c>
      <c r="P73" s="4" t="str">
        <f t="shared" si="1"/>
        <v>EU28Paris Agr. Compatible -1.5CMin</v>
      </c>
      <c r="Q73" s="4" t="s">
        <v>69</v>
      </c>
    </row>
    <row r="74" spans="4:26" x14ac:dyDescent="0.35">
      <c r="D74" s="8" t="s">
        <v>70</v>
      </c>
      <c r="E74" s="14">
        <f>IFERROR(INDEX(ALL.!$A$3:$O$175,MATCH(Equity!$P74,ALL.!$A$3:$A$175,0),MATCH(Equity!E$35,ALL.!$A$3:$O$3,0)),"")</f>
        <v>5033.2046105007612</v>
      </c>
      <c r="F74" s="14">
        <f>IFERROR(INDEX(ALL.!$A$3:$O$175,MATCH(Equity!$P74,ALL.!$A$3:$A$175,0),MATCH(Equity!F$35,ALL.!$A$3:$O$3,0)),"")</f>
        <v>4223.0532919441148</v>
      </c>
      <c r="G74" s="14">
        <f>IFERROR(INDEX(ALL.!$A$3:$O$175,MATCH(Equity!$P74,ALL.!$A$3:$A$175,0),MATCH(Equity!G$35,ALL.!$A$3:$O$3,0)),"")</f>
        <v>3371.3290090330406</v>
      </c>
      <c r="H74" s="14">
        <f>IFERROR(INDEX(ALL.!$A$3:$O$175,MATCH(Equity!$P74,ALL.!$A$3:$A$175,0),MATCH(Equity!H$35,ALL.!$A$3:$O$3,0)),"")</f>
        <v>2275.159744993703</v>
      </c>
      <c r="I74" s="14">
        <f>IFERROR(INDEX(ALL.!$A$3:$O$175,MATCH(Equity!$P74,ALL.!$A$3:$A$175,0),MATCH(Equity!I$35,ALL.!$A$3:$O$3,0)),"")</f>
        <v>1296.3893689845711</v>
      </c>
      <c r="J74" s="14">
        <f>IFERROR(INDEX(ALL.!$A$3:$O$175,MATCH(Equity!$P74,ALL.!$A$3:$A$175,0),MATCH(Equity!J$35,ALL.!$A$3:$O$3,0)),"")</f>
        <v>1073.937353016604</v>
      </c>
      <c r="K74" s="14">
        <f>IFERROR(INDEX(ALL.!$A$3:$O$175,MATCH(Equity!$P74,ALL.!$A$3:$A$175,0),MATCH(Equity!K$35,ALL.!$A$3:$O$3,0)),"")</f>
        <v>997.72698852579401</v>
      </c>
      <c r="L74" s="14">
        <f>IFERROR(INDEX(ALL.!$A$3:$O$175,MATCH(Equity!$P74,ALL.!$A$3:$A$175,0),MATCH(Equity!L$35,ALL.!$A$3:$O$3,0)),"")</f>
        <v>974.50263860936855</v>
      </c>
      <c r="M74" s="14">
        <f>IFERROR(INDEX(ALL.!$A$3:$O$175,MATCH(Equity!$P74,ALL.!$A$3:$A$175,0),MATCH(Equity!M$35,ALL.!$A$3:$O$3,0)),"")</f>
        <v>960.63971599999991</v>
      </c>
      <c r="N74" s="14">
        <f>IFERROR(INDEX(ALL.!$A$3:$O$175,MATCH(Equity!$P74,ALL.!$A$3:$A$175,0),MATCH(Equity!N$35,ALL.!$A$3:$O$3,0)),"")</f>
        <v>948.68524400000001</v>
      </c>
      <c r="P74" s="4" t="str">
        <f t="shared" si="1"/>
        <v>EU28Paris Agr. Compatible -1.5CMax</v>
      </c>
      <c r="Q74" s="4" t="s">
        <v>70</v>
      </c>
    </row>
    <row r="75" spans="4:26" x14ac:dyDescent="0.35">
      <c r="D75" s="8" t="s">
        <v>71</v>
      </c>
      <c r="E75" s="14">
        <f>IFERROR(INDEX(ALL.!$A$3:$O$175,MATCH(Equity!$P75,ALL.!$A$3:$A$175,0),MATCH(Equity!E$35,ALL.!$A$3:$O$3,0)),"")</f>
        <v>4012.865890517448</v>
      </c>
      <c r="F75" s="14">
        <f>IFERROR(INDEX(ALL.!$A$3:$O$175,MATCH(Equity!$P75,ALL.!$A$3:$A$175,0),MATCH(Equity!F$35,ALL.!$A$3:$O$3,0)),"")</f>
        <v>2053.5581607935801</v>
      </c>
      <c r="G75" s="14">
        <f>IFERROR(INDEX(ALL.!$A$3:$O$175,MATCH(Equity!$P75,ALL.!$A$3:$A$175,0),MATCH(Equity!G$35,ALL.!$A$3:$O$3,0)),"")</f>
        <v>-263.21377190706426</v>
      </c>
      <c r="H75" s="14">
        <f>IFERROR(INDEX(ALL.!$A$3:$O$175,MATCH(Equity!$P75,ALL.!$A$3:$A$175,0),MATCH(Equity!H$35,ALL.!$A$3:$O$3,0)),"")</f>
        <v>-3455.6010246759502</v>
      </c>
      <c r="I75" s="14">
        <f>IFERROR(INDEX(ALL.!$A$3:$O$175,MATCH(Equity!$P75,ALL.!$A$3:$A$175,0),MATCH(Equity!I$35,ALL.!$A$3:$O$3,0)),"")</f>
        <v>-6511.9236892175668</v>
      </c>
      <c r="J75" s="14">
        <f>IFERROR(INDEX(ALL.!$A$3:$O$175,MATCH(Equity!$P75,ALL.!$A$3:$A$175,0),MATCH(Equity!J$35,ALL.!$A$3:$O$3,0)),"")</f>
        <v>-9174.0035358233963</v>
      </c>
      <c r="K75" s="14">
        <f>IFERROR(INDEX(ALL.!$A$3:$O$175,MATCH(Equity!$P75,ALL.!$A$3:$A$175,0),MATCH(Equity!K$35,ALL.!$A$3:$O$3,0)),"")</f>
        <v>-10995.839830188979</v>
      </c>
      <c r="L75" s="14">
        <f>IFERROR(INDEX(ALL.!$A$3:$O$175,MATCH(Equity!$P75,ALL.!$A$3:$A$175,0),MATCH(Equity!L$35,ALL.!$A$3:$O$3,0)),"")</f>
        <v>-11991.749175003806</v>
      </c>
      <c r="M75" s="14">
        <f>IFERROR(INDEX(ALL.!$A$3:$O$175,MATCH(Equity!$P75,ALL.!$A$3:$A$175,0),MATCH(Equity!M$35,ALL.!$A$3:$O$3,0)),"")</f>
        <v>-12708.283296192358</v>
      </c>
      <c r="N75" s="14">
        <f>IFERROR(INDEX(ALL.!$A$3:$O$175,MATCH(Equity!$P75,ALL.!$A$3:$A$175,0),MATCH(Equity!N$35,ALL.!$A$3:$O$3,0)),"")</f>
        <v>-13052.564575555993</v>
      </c>
      <c r="P75" s="4" t="str">
        <f t="shared" si="1"/>
        <v>EU28Paris Agr. Compatible -1.5CPercentile 20</v>
      </c>
      <c r="Q75" s="4" t="s">
        <v>71</v>
      </c>
    </row>
    <row r="76" spans="4:26" x14ac:dyDescent="0.35">
      <c r="D76" s="8" t="s">
        <v>72</v>
      </c>
      <c r="E76" s="14">
        <f>IFERROR(INDEX(ALL.!$A$3:$O$175,MATCH(Equity!$P76,ALL.!$A$3:$A$175,0),MATCH(Equity!E$35,ALL.!$A$3:$O$3,0)),"")</f>
        <v>4867.9496314391854</v>
      </c>
      <c r="F76" s="14">
        <f>IFERROR(INDEX(ALL.!$A$3:$O$175,MATCH(Equity!$P76,ALL.!$A$3:$A$175,0),MATCH(Equity!F$35,ALL.!$A$3:$O$3,0)),"")</f>
        <v>3673.615727179892</v>
      </c>
      <c r="G76" s="14">
        <f>IFERROR(INDEX(ALL.!$A$3:$O$175,MATCH(Equity!$P76,ALL.!$A$3:$A$175,0),MATCH(Equity!G$35,ALL.!$A$3:$O$3,0)),"")</f>
        <v>2891.6127643279337</v>
      </c>
      <c r="H76" s="14">
        <f>IFERROR(INDEX(ALL.!$A$3:$O$175,MATCH(Equity!$P76,ALL.!$A$3:$A$175,0),MATCH(Equity!H$35,ALL.!$A$3:$O$3,0)),"")</f>
        <v>1360.5663267534251</v>
      </c>
      <c r="I76" s="14">
        <f>IFERROR(INDEX(ALL.!$A$3:$O$175,MATCH(Equity!$P76,ALL.!$A$3:$A$175,0),MATCH(Equity!I$35,ALL.!$A$3:$O$3,0)),"")</f>
        <v>780.50974222673096</v>
      </c>
      <c r="J76" s="14">
        <f>IFERROR(INDEX(ALL.!$A$3:$O$175,MATCH(Equity!$P76,ALL.!$A$3:$A$175,0),MATCH(Equity!J$35,ALL.!$A$3:$O$3,0)),"")</f>
        <v>535.64524033190673</v>
      </c>
      <c r="K76" s="14">
        <f>IFERROR(INDEX(ALL.!$A$3:$O$175,MATCH(Equity!$P76,ALL.!$A$3:$A$175,0),MATCH(Equity!K$35,ALL.!$A$3:$O$3,0)),"")</f>
        <v>388.00961115192149</v>
      </c>
      <c r="L76" s="14">
        <f>IFERROR(INDEX(ALL.!$A$3:$O$175,MATCH(Equity!$P76,ALL.!$A$3:$A$175,0),MATCH(Equity!L$35,ALL.!$A$3:$O$3,0)),"")</f>
        <v>445.5644281950581</v>
      </c>
      <c r="M76" s="14">
        <f>IFERROR(INDEX(ALL.!$A$3:$O$175,MATCH(Equity!$P76,ALL.!$A$3:$A$175,0),MATCH(Equity!M$35,ALL.!$A$3:$O$3,0)),"")</f>
        <v>537.28211970075085</v>
      </c>
      <c r="N76" s="14">
        <f>IFERROR(INDEX(ALL.!$A$3:$O$175,MATCH(Equity!$P76,ALL.!$A$3:$A$175,0),MATCH(Equity!N$35,ALL.!$A$3:$O$3,0)),"")</f>
        <v>602.09995036553505</v>
      </c>
      <c r="P76" s="4" t="str">
        <f t="shared" si="1"/>
        <v>EU28Paris Agr. Compatible -1.5CPercentile 80</v>
      </c>
      <c r="Q76" s="4" t="s">
        <v>72</v>
      </c>
    </row>
    <row r="77" spans="4:26" x14ac:dyDescent="0.35">
      <c r="D77" s="8" t="str">
        <f>IF(C2=Admin!$C$3,"Cancun compatible level  (Min-Max)","Paris compatible level  (Min-Max)")</f>
        <v>Paris compatible level  (Min-Max)</v>
      </c>
      <c r="E77" s="14">
        <f>IFERROR(INDEX(ALL.!$A$3:$O$175,MATCH(Equity!$P77,ALL.!$A$3:$A$175,0),MATCH(Equity!E$35,ALL.!$A$3:$O$3,0)),"")</f>
        <v>4721.3875659226005</v>
      </c>
      <c r="F77" s="14">
        <f>IFERROR(INDEX(ALL.!$A$3:$O$175,MATCH(Equity!$P77,ALL.!$A$3:$A$175,0),MATCH(Equity!F$35,ALL.!$A$3:$O$3,0)),"")</f>
        <v>3203.2042212033589</v>
      </c>
      <c r="G77" s="14">
        <f>IFERROR(INDEX(ALL.!$A$3:$O$175,MATCH(Equity!$P77,ALL.!$A$3:$A$175,0),MATCH(Equity!G$35,ALL.!$A$3:$O$3,0)),"")</f>
        <v>1512.1035926373238</v>
      </c>
      <c r="H77" s="14">
        <f>IFERROR(INDEX(ALL.!$A$3:$O$175,MATCH(Equity!$P77,ALL.!$A$3:$A$175,0),MATCH(Equity!H$35,ALL.!$A$3:$O$3,0)),"")</f>
        <v>-1569.1806663667858</v>
      </c>
      <c r="I77" s="14">
        <f>IFERROR(INDEX(ALL.!$A$3:$O$175,MATCH(Equity!$P77,ALL.!$A$3:$A$175,0),MATCH(Equity!I$35,ALL.!$A$3:$O$3,0)),"")</f>
        <v>-4871.9425006419306</v>
      </c>
      <c r="J77" s="14">
        <f>IFERROR(INDEX(ALL.!$A$3:$O$175,MATCH(Equity!$P77,ALL.!$A$3:$A$175,0),MATCH(Equity!J$35,ALL.!$A$3:$O$3,0)),"")</f>
        <v>-6876.5073130771598</v>
      </c>
      <c r="K77" s="14">
        <f>IFERROR(INDEX(ALL.!$A$3:$O$175,MATCH(Equity!$P77,ALL.!$A$3:$A$175,0),MATCH(Equity!K$35,ALL.!$A$3:$O$3,0)),"")</f>
        <v>-7982.2723857658821</v>
      </c>
      <c r="L77" s="14">
        <f>IFERROR(INDEX(ALL.!$A$3:$O$175,MATCH(Equity!$P77,ALL.!$A$3:$A$175,0),MATCH(Equity!L$35,ALL.!$A$3:$O$3,0)),"")</f>
        <v>-8572.1907547173669</v>
      </c>
      <c r="M77" s="14">
        <f>IFERROR(INDEX(ALL.!$A$3:$O$175,MATCH(Equity!$P77,ALL.!$A$3:$A$175,0),MATCH(Equity!M$35,ALL.!$A$3:$O$3,0)),"")</f>
        <v>-9006.1159006940361</v>
      </c>
      <c r="N77" s="14">
        <f>IFERROR(INDEX(ALL.!$A$3:$O$175,MATCH(Equity!$P77,ALL.!$A$3:$A$175,0),MATCH(Equity!N$35,ALL.!$A$3:$O$3,0)),"")</f>
        <v>-9269.888827336732</v>
      </c>
      <c r="P77" s="4" t="str">
        <f>$B$2&amp;$C$2&amp;D77</f>
        <v>EU28Paris Agr. Compatible -1.5CParis compatible level  (Min-Max)</v>
      </c>
      <c r="Q77" s="4" t="s">
        <v>73</v>
      </c>
    </row>
    <row r="78" spans="4:26" x14ac:dyDescent="0.35">
      <c r="D78" s="8" t="str">
        <f>IF(C2=Admin!$C$3,"Cancun compatible level (20-80)","Paris compatible level (20-80)")</f>
        <v>Paris compatible level (20-80)</v>
      </c>
      <c r="E78" s="14">
        <f>IFERROR(INDEX(ALL.!$A$3:$O$175,MATCH(Equity!$P78,ALL.!$A$3:$A$175,0),MATCH(Equity!E$35,ALL.!$A$3:$O$3,0)),"")</f>
        <v>4698.8723790855074</v>
      </c>
      <c r="F78" s="14">
        <f>IFERROR(INDEX(ALL.!$A$3:$O$175,MATCH(Equity!$P78,ALL.!$A$3:$A$175,0),MATCH(Equity!F$35,ALL.!$A$3:$O$3,0)),"")</f>
        <v>3061.5720293397676</v>
      </c>
      <c r="G78" s="14">
        <f>IFERROR(INDEX(ALL.!$A$3:$O$175,MATCH(Equity!$P78,ALL.!$A$3:$A$175,0),MATCH(Equity!G$35,ALL.!$A$3:$O$3,0)),"")</f>
        <v>1419.3525016467386</v>
      </c>
      <c r="H78" s="14">
        <f>IFERROR(INDEX(ALL.!$A$3:$O$175,MATCH(Equity!$P78,ALL.!$A$3:$A$175,0),MATCH(Equity!H$35,ALL.!$A$3:$O$3,0)),"")</f>
        <v>-1241.0148311749153</v>
      </c>
      <c r="I78" s="14">
        <f>IFERROR(INDEX(ALL.!$A$3:$O$175,MATCH(Equity!$P78,ALL.!$A$3:$A$175,0),MATCH(Equity!I$35,ALL.!$A$3:$O$3,0)),"")</f>
        <v>-3595.7402030821881</v>
      </c>
      <c r="J78" s="14">
        <f>IFERROR(INDEX(ALL.!$A$3:$O$175,MATCH(Equity!$P78,ALL.!$A$3:$A$175,0),MATCH(Equity!J$35,ALL.!$A$3:$O$3,0)),"")</f>
        <v>-5589.8831649624244</v>
      </c>
      <c r="K78" s="14">
        <f>IFERROR(INDEX(ALL.!$A$3:$O$175,MATCH(Equity!$P78,ALL.!$A$3:$A$175,0),MATCH(Equity!K$35,ALL.!$A$3:$O$3,0)),"")</f>
        <v>-6703.2258698067353</v>
      </c>
      <c r="L78" s="14">
        <f>IFERROR(INDEX(ALL.!$A$3:$O$175,MATCH(Equity!$P78,ALL.!$A$3:$A$175,0),MATCH(Equity!L$35,ALL.!$A$3:$O$3,0)),"")</f>
        <v>-7295.625724966385</v>
      </c>
      <c r="M78" s="14">
        <f>IFERROR(INDEX(ALL.!$A$3:$O$175,MATCH(Equity!$P78,ALL.!$A$3:$A$175,0),MATCH(Equity!M$35,ALL.!$A$3:$O$3,0)),"")</f>
        <v>-7674.000584357017</v>
      </c>
      <c r="N78" s="14">
        <f>IFERROR(INDEX(ALL.!$A$3:$O$175,MATCH(Equity!$P78,ALL.!$A$3:$A$175,0),MATCH(Equity!N$35,ALL.!$A$3:$O$3,0)),"")</f>
        <v>-7875.4040561021266</v>
      </c>
      <c r="P78" s="4" t="str">
        <f>$B$2&amp;$C$2&amp;D78</f>
        <v>EU28Paris Agr. Compatible -1.5CParis compatible level (20-80)</v>
      </c>
      <c r="Q78" s="4" t="s">
        <v>74</v>
      </c>
    </row>
    <row r="80" spans="4:26" x14ac:dyDescent="0.35">
      <c r="Q80" s="4">
        <v>2020</v>
      </c>
      <c r="R80" s="4">
        <v>2025</v>
      </c>
      <c r="S80" s="4">
        <v>2030</v>
      </c>
      <c r="T80" s="4">
        <v>2040</v>
      </c>
      <c r="U80" s="4">
        <v>2050</v>
      </c>
      <c r="V80" s="4">
        <v>2060</v>
      </c>
      <c r="W80" s="4">
        <v>2070</v>
      </c>
      <c r="X80" s="4">
        <v>2080</v>
      </c>
      <c r="Y80" s="4">
        <v>2090</v>
      </c>
      <c r="Z80" s="4">
        <v>2100</v>
      </c>
    </row>
    <row r="81" spans="16:26" ht="25" customHeight="1" x14ac:dyDescent="0.35">
      <c r="P81" s="4" t="s">
        <v>93</v>
      </c>
      <c r="Q81" s="14">
        <f>E75</f>
        <v>4012.865890517448</v>
      </c>
      <c r="R81" s="14">
        <f t="shared" ref="R81:Z81" si="2">F75</f>
        <v>2053.5581607935801</v>
      </c>
      <c r="S81" s="14">
        <f t="shared" si="2"/>
        <v>-263.21377190706426</v>
      </c>
      <c r="T81" s="14">
        <f t="shared" si="2"/>
        <v>-3455.6010246759502</v>
      </c>
      <c r="U81" s="14">
        <f t="shared" si="2"/>
        <v>-6511.9236892175668</v>
      </c>
      <c r="V81" s="14">
        <f t="shared" si="2"/>
        <v>-9174.0035358233963</v>
      </c>
      <c r="W81" s="14">
        <f t="shared" si="2"/>
        <v>-10995.839830188979</v>
      </c>
      <c r="X81" s="14">
        <f t="shared" si="2"/>
        <v>-11991.749175003806</v>
      </c>
      <c r="Y81" s="14">
        <f t="shared" si="2"/>
        <v>-12708.283296192358</v>
      </c>
      <c r="Z81" s="14">
        <f t="shared" si="2"/>
        <v>-13052.564575555993</v>
      </c>
    </row>
    <row r="82" spans="16:26" x14ac:dyDescent="0.35">
      <c r="P82" s="4" t="s">
        <v>70</v>
      </c>
      <c r="Q82" s="14">
        <f>E74</f>
        <v>5033.2046105007612</v>
      </c>
      <c r="R82" s="14">
        <f t="shared" ref="R82:Z82" si="3">F74</f>
        <v>4223.0532919441148</v>
      </c>
      <c r="S82" s="14">
        <f t="shared" si="3"/>
        <v>3371.3290090330406</v>
      </c>
      <c r="T82" s="14">
        <f t="shared" si="3"/>
        <v>2275.159744993703</v>
      </c>
      <c r="U82" s="14">
        <f t="shared" si="3"/>
        <v>1296.3893689845711</v>
      </c>
      <c r="V82" s="14">
        <f t="shared" si="3"/>
        <v>1073.937353016604</v>
      </c>
      <c r="W82" s="14">
        <f t="shared" si="3"/>
        <v>997.72698852579401</v>
      </c>
      <c r="X82" s="14">
        <f t="shared" si="3"/>
        <v>974.50263860936855</v>
      </c>
      <c r="Y82" s="14">
        <f t="shared" si="3"/>
        <v>960.63971599999991</v>
      </c>
      <c r="Z82" s="14">
        <f t="shared" si="3"/>
        <v>948.68524400000001</v>
      </c>
    </row>
    <row r="83" spans="16:26" x14ac:dyDescent="0.35">
      <c r="P83" s="4" t="s">
        <v>69</v>
      </c>
      <c r="Q83" s="14">
        <f>E73</f>
        <v>3826.024475970145</v>
      </c>
      <c r="R83" s="14">
        <f t="shared" ref="R83:Z83" si="4">F73</f>
        <v>1487.311855678834</v>
      </c>
      <c r="S83" s="14">
        <f t="shared" si="4"/>
        <v>-1048.0552991898048</v>
      </c>
      <c r="T83" s="14">
        <f t="shared" si="4"/>
        <v>-6334.5122747856576</v>
      </c>
      <c r="U83" s="14">
        <f t="shared" si="4"/>
        <v>-12263.891481834316</v>
      </c>
      <c r="V83" s="14">
        <f t="shared" si="4"/>
        <v>-16708.764966400755</v>
      </c>
      <c r="W83" s="14">
        <f t="shared" si="4"/>
        <v>-19578.850385843583</v>
      </c>
      <c r="X83" s="14">
        <f t="shared" si="4"/>
        <v>-21255.733142346449</v>
      </c>
      <c r="Y83" s="14">
        <f t="shared" si="4"/>
        <v>-22446.983148797688</v>
      </c>
      <c r="Z83" s="14">
        <f t="shared" si="4"/>
        <v>-23059.847663464472</v>
      </c>
    </row>
    <row r="84" spans="16:26" x14ac:dyDescent="0.35">
      <c r="P84" s="4" t="s">
        <v>92</v>
      </c>
      <c r="Q84" s="14">
        <f>E76</f>
        <v>4867.9496314391854</v>
      </c>
      <c r="R84" s="14">
        <f t="shared" ref="R84:Z84" si="5">F76</f>
        <v>3673.615727179892</v>
      </c>
      <c r="S84" s="14">
        <f t="shared" si="5"/>
        <v>2891.6127643279337</v>
      </c>
      <c r="T84" s="14">
        <f t="shared" si="5"/>
        <v>1360.5663267534251</v>
      </c>
      <c r="U84" s="14">
        <f t="shared" si="5"/>
        <v>780.50974222673096</v>
      </c>
      <c r="V84" s="14">
        <f t="shared" si="5"/>
        <v>535.64524033190673</v>
      </c>
      <c r="W84" s="14">
        <f t="shared" si="5"/>
        <v>388.00961115192149</v>
      </c>
      <c r="X84" s="14">
        <f t="shared" si="5"/>
        <v>445.5644281950581</v>
      </c>
      <c r="Y84" s="14">
        <f t="shared" si="5"/>
        <v>537.28211970075085</v>
      </c>
      <c r="Z84" s="14">
        <f t="shared" si="5"/>
        <v>602.09995036553505</v>
      </c>
    </row>
    <row r="85" spans="16:26" x14ac:dyDescent="0.35">
      <c r="Q85" s="14"/>
      <c r="R85" s="14"/>
      <c r="S85" s="14"/>
      <c r="T85" s="14"/>
      <c r="U85" s="14"/>
      <c r="V85" s="14"/>
      <c r="W85" s="14"/>
      <c r="X85" s="14"/>
      <c r="Y85" s="14"/>
      <c r="Z85" s="14"/>
    </row>
  </sheetData>
  <sheetProtection password="F702" sheet="1" objects="1" scenarios="1" formatColumns="0" formatRows="0"/>
  <mergeCells count="1">
    <mergeCell ref="D34:N34"/>
  </mergeCells>
  <pageMargins left="0.75" right="0.75" top="1" bottom="1" header="0.5" footer="0.5"/>
  <pageSetup paperSize="9" orientation="portrait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Admin!$A$2:$A$3</xm:f>
          </x14:formula1>
          <xm:sqref>B2</xm:sqref>
        </x14:dataValidation>
        <x14:dataValidation type="list" allowBlank="1" showInputMessage="1" showErrorMessage="1">
          <x14:formula1>
            <xm:f>Admin!$C$3:$C$4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-0.499984740745262"/>
  </sheetPr>
  <dimension ref="A1:Y63"/>
  <sheetViews>
    <sheetView workbookViewId="0">
      <pane ySplit="1" topLeftCell="A2" activePane="bottomLeft" state="frozen"/>
      <selection pane="bottomLeft" activeCell="B1" sqref="B1"/>
    </sheetView>
  </sheetViews>
  <sheetFormatPr defaultColWidth="0" defaultRowHeight="15.5" x14ac:dyDescent="0.35"/>
  <cols>
    <col min="1" max="3" width="10.83203125" style="4" customWidth="1"/>
    <col min="4" max="4" width="21" style="4" bestFit="1" customWidth="1"/>
    <col min="5" max="15" width="10.83203125" style="4" customWidth="1"/>
    <col min="16" max="25" width="0" style="4" hidden="1" customWidth="1"/>
    <col min="26" max="16384" width="10.83203125" style="4" hidden="1"/>
  </cols>
  <sheetData>
    <row r="1" spans="1:14" ht="96" customHeight="1" x14ac:dyDescent="0.35"/>
    <row r="2" spans="1:14" ht="23.5" x14ac:dyDescent="0.55000000000000004">
      <c r="A2" s="34" t="s">
        <v>13</v>
      </c>
      <c r="D2" s="8" t="s">
        <v>81</v>
      </c>
      <c r="E2" s="4" t="s">
        <v>20</v>
      </c>
    </row>
    <row r="4" spans="1:14" x14ac:dyDescent="0.35">
      <c r="B4" s="5" t="s">
        <v>14</v>
      </c>
      <c r="C4" s="5" t="s">
        <v>15</v>
      </c>
      <c r="D4" s="5" t="s">
        <v>16</v>
      </c>
      <c r="E4" s="5">
        <v>2010</v>
      </c>
      <c r="F4" s="5">
        <v>2020</v>
      </c>
      <c r="G4" s="5">
        <v>2030</v>
      </c>
      <c r="H4" s="5">
        <v>2040</v>
      </c>
      <c r="I4" s="5">
        <v>2050</v>
      </c>
      <c r="J4" s="5">
        <v>2060</v>
      </c>
      <c r="K4" s="5">
        <v>2070</v>
      </c>
      <c r="L4" s="5">
        <v>2080</v>
      </c>
      <c r="M4" s="5">
        <v>2090</v>
      </c>
      <c r="N4" s="5">
        <v>2100</v>
      </c>
    </row>
    <row r="5" spans="1:14" x14ac:dyDescent="0.35">
      <c r="B5" s="4" t="s">
        <v>19</v>
      </c>
      <c r="C5" s="4" t="s">
        <v>2</v>
      </c>
      <c r="D5" s="4" t="s">
        <v>18</v>
      </c>
      <c r="E5" s="9">
        <v>0.14892620799037756</v>
      </c>
      <c r="F5" s="9">
        <v>0.10697089576808552</v>
      </c>
      <c r="G5" s="9">
        <v>9.8481019775635878E-2</v>
      </c>
      <c r="H5" s="9">
        <v>9.2140911017064675E-2</v>
      </c>
      <c r="I5" s="9">
        <v>0.10156859791464158</v>
      </c>
      <c r="J5" s="9">
        <v>0.11264885319614354</v>
      </c>
      <c r="K5" s="9">
        <v>0.11730718124221075</v>
      </c>
      <c r="L5" s="9">
        <v>0.12054355805439788</v>
      </c>
      <c r="M5" s="9">
        <v>0.11570739642944095</v>
      </c>
      <c r="N5" s="9">
        <v>0.10436186436459766</v>
      </c>
    </row>
    <row r="6" spans="1:14" x14ac:dyDescent="0.35">
      <c r="B6" s="4" t="s">
        <v>19</v>
      </c>
      <c r="C6" s="4" t="s">
        <v>2</v>
      </c>
      <c r="D6" s="4" t="s">
        <v>4</v>
      </c>
      <c r="E6" s="9">
        <v>11.925075995355716</v>
      </c>
      <c r="F6" s="9">
        <v>8.5655579265680117</v>
      </c>
      <c r="G6" s="9">
        <v>7.8857419440939971</v>
      </c>
      <c r="H6" s="9">
        <v>7.3780658286203051</v>
      </c>
      <c r="I6" s="9">
        <v>8.1329758221742132</v>
      </c>
      <c r="J6" s="9">
        <v>9.0202131195100179</v>
      </c>
      <c r="K6" s="9">
        <v>9.3932227912814064</v>
      </c>
      <c r="L6" s="9">
        <v>9.6523715331699549</v>
      </c>
      <c r="M6" s="9">
        <v>9.2651220645797068</v>
      </c>
      <c r="N6" s="9">
        <v>8.3566430674528682</v>
      </c>
    </row>
    <row r="7" spans="1:14" x14ac:dyDescent="0.35">
      <c r="B7" s="4" t="s">
        <v>19</v>
      </c>
      <c r="C7" s="4" t="s">
        <v>2</v>
      </c>
      <c r="D7" s="4" t="s">
        <v>5</v>
      </c>
      <c r="E7" s="9">
        <v>27.943149820112723</v>
      </c>
      <c r="F7" s="9">
        <v>30.535178655000358</v>
      </c>
      <c r="G7" s="9">
        <v>25.865368647527173</v>
      </c>
      <c r="H7" s="9">
        <v>22.738508701090549</v>
      </c>
      <c r="I7" s="9">
        <v>18.377889758039821</v>
      </c>
      <c r="J7" s="9">
        <v>14.951806694530669</v>
      </c>
      <c r="K7" s="9">
        <v>9.6758821529107806</v>
      </c>
      <c r="L7" s="9">
        <v>5.5570829578017813</v>
      </c>
      <c r="M7" s="9">
        <v>3.6764035693100325</v>
      </c>
      <c r="N7" s="9">
        <v>2.6357897816653262</v>
      </c>
    </row>
    <row r="8" spans="1:14" x14ac:dyDescent="0.35">
      <c r="B8" s="4" t="s">
        <v>19</v>
      </c>
      <c r="C8" s="4" t="s">
        <v>2</v>
      </c>
      <c r="D8" s="4" t="s">
        <v>6</v>
      </c>
      <c r="E8" s="9">
        <v>17.254885559782185</v>
      </c>
      <c r="F8" s="9">
        <v>18.419375848959344</v>
      </c>
      <c r="G8" s="9">
        <v>18.385119976130014</v>
      </c>
      <c r="H8" s="9">
        <v>19.705893635923239</v>
      </c>
      <c r="I8" s="9">
        <v>19.816781430565321</v>
      </c>
      <c r="J8" s="9">
        <v>19.979141333188881</v>
      </c>
      <c r="K8" s="9">
        <v>19.043474656215803</v>
      </c>
      <c r="L8" s="9">
        <v>17.144519260915882</v>
      </c>
      <c r="M8" s="9">
        <v>16.17370111135391</v>
      </c>
      <c r="N8" s="9">
        <v>15.427934555046964</v>
      </c>
    </row>
    <row r="9" spans="1:14" x14ac:dyDescent="0.35">
      <c r="B9" s="4" t="s">
        <v>19</v>
      </c>
      <c r="C9" s="4" t="s">
        <v>2</v>
      </c>
      <c r="D9" s="4" t="s">
        <v>7</v>
      </c>
      <c r="E9" s="9">
        <v>3.6017903079459574</v>
      </c>
      <c r="F9" s="9">
        <v>3.6500744803299572</v>
      </c>
      <c r="G9" s="9">
        <v>3.3499531729762682</v>
      </c>
      <c r="H9" s="9">
        <v>1.8401662137133212</v>
      </c>
      <c r="I9" s="9">
        <v>0.94966941116801573</v>
      </c>
      <c r="J9" s="9">
        <v>0.27248921556813421</v>
      </c>
      <c r="K9" s="9">
        <v>8.7010117993816319E-2</v>
      </c>
      <c r="L9" s="9">
        <v>1.9486382722112314E-2</v>
      </c>
      <c r="M9" s="9">
        <v>1.9517348595096511E-2</v>
      </c>
      <c r="N9" s="9">
        <v>1.9545958828580984E-2</v>
      </c>
    </row>
    <row r="10" spans="1:14" x14ac:dyDescent="0.35">
      <c r="B10" s="4" t="s">
        <v>19</v>
      </c>
      <c r="C10" s="4" t="s">
        <v>2</v>
      </c>
      <c r="D10" s="4" t="s">
        <v>8</v>
      </c>
      <c r="E10" s="9">
        <v>3.3474771894365234</v>
      </c>
      <c r="F10" s="9">
        <v>1.4399974312629882</v>
      </c>
      <c r="G10" s="9">
        <v>1.2999267493052047</v>
      </c>
      <c r="H10" s="9">
        <v>1.0238251272387187</v>
      </c>
      <c r="I10" s="9">
        <v>0.91752395334868131</v>
      </c>
      <c r="J10" s="9">
        <v>0.92054669804326883</v>
      </c>
      <c r="K10" s="9">
        <v>1.1315053470938616</v>
      </c>
      <c r="L10" s="9">
        <v>1.2600046838524337</v>
      </c>
      <c r="M10" s="9">
        <v>3.3250633497806295</v>
      </c>
      <c r="N10" s="9">
        <v>4.1574497108868496</v>
      </c>
    </row>
    <row r="11" spans="1:14" x14ac:dyDescent="0.35">
      <c r="B11" s="4" t="s">
        <v>19</v>
      </c>
      <c r="C11" s="4" t="s">
        <v>2</v>
      </c>
      <c r="D11" s="4" t="s">
        <v>9</v>
      </c>
      <c r="E11" s="9">
        <v>2.0017174137296454</v>
      </c>
      <c r="F11" s="9">
        <v>2.4647465641201567</v>
      </c>
      <c r="G11" s="9">
        <v>3.2613032525287591</v>
      </c>
      <c r="H11" s="9">
        <v>4.5982070778539619</v>
      </c>
      <c r="I11" s="9">
        <v>5.5719974233606528</v>
      </c>
      <c r="J11" s="9">
        <v>6.6664888109662899</v>
      </c>
      <c r="K11" s="9">
        <v>7.9746212188508334</v>
      </c>
      <c r="L11" s="9">
        <v>9.1190110684809369</v>
      </c>
      <c r="M11" s="9">
        <v>9.189775845200522</v>
      </c>
      <c r="N11" s="9">
        <v>9.1069768363112722</v>
      </c>
    </row>
    <row r="12" spans="1:14" x14ac:dyDescent="0.35">
      <c r="B12" s="4" t="s">
        <v>19</v>
      </c>
      <c r="C12" s="4" t="s">
        <v>2</v>
      </c>
      <c r="D12" s="4" t="s">
        <v>10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8.3985313383265169E-3</v>
      </c>
      <c r="N12" s="9">
        <v>2.5377367118079922E-2</v>
      </c>
    </row>
    <row r="13" spans="1:14" x14ac:dyDescent="0.35">
      <c r="B13" s="4" t="s">
        <v>19</v>
      </c>
      <c r="C13" s="4" t="s">
        <v>2</v>
      </c>
      <c r="D13" s="4" t="s">
        <v>12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</row>
    <row r="14" spans="1:14" x14ac:dyDescent="0.35">
      <c r="B14" s="17" t="s">
        <v>19</v>
      </c>
      <c r="C14" s="17" t="s">
        <v>2</v>
      </c>
      <c r="D14" s="17" t="s">
        <v>11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4" x14ac:dyDescent="0.35"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35">
      <c r="B16" s="4" t="s">
        <v>19</v>
      </c>
      <c r="C16" s="4" t="s">
        <v>0</v>
      </c>
      <c r="D16" s="4" t="s">
        <v>17</v>
      </c>
      <c r="E16" s="9">
        <v>0.14797397997103698</v>
      </c>
      <c r="F16" s="9">
        <v>8.9942238811091257E-2</v>
      </c>
      <c r="G16" s="9">
        <v>4.7083524199925592E-2</v>
      </c>
      <c r="H16" s="9">
        <v>1.8998303775066311E-2</v>
      </c>
      <c r="I16" s="9">
        <v>2.6636784388014982E-3</v>
      </c>
      <c r="J16" s="9">
        <v>7.1256292323819642E-4</v>
      </c>
      <c r="K16" s="9">
        <v>1.1853541132574375E-4</v>
      </c>
      <c r="L16" s="9">
        <v>1.2079590178023603E-4</v>
      </c>
      <c r="M16" s="9">
        <v>1.280974354703198E-5</v>
      </c>
      <c r="N16" s="9">
        <v>2.3753635554807403E-4</v>
      </c>
    </row>
    <row r="17" spans="2:25" x14ac:dyDescent="0.35">
      <c r="B17" s="4" t="s">
        <v>19</v>
      </c>
      <c r="C17" s="4" t="s">
        <v>0</v>
      </c>
      <c r="D17" s="4" t="s">
        <v>4</v>
      </c>
      <c r="E17" s="9">
        <v>11.848827552259138</v>
      </c>
      <c r="F17" s="9">
        <v>7.2020099584083717</v>
      </c>
      <c r="G17" s="9">
        <v>3.7701530965561192</v>
      </c>
      <c r="H17" s="9">
        <v>1.5212649227942299</v>
      </c>
      <c r="I17" s="9">
        <v>0.21329065070904585</v>
      </c>
      <c r="J17" s="9">
        <v>5.7057566466993816E-2</v>
      </c>
      <c r="K17" s="9">
        <v>9.4915717473419772E-3</v>
      </c>
      <c r="L17" s="9">
        <v>9.6725776348909193E-3</v>
      </c>
      <c r="M17" s="9">
        <v>1.0257238624463184E-3</v>
      </c>
      <c r="N17" s="9">
        <v>1.9020420447109221E-2</v>
      </c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2:25" x14ac:dyDescent="0.35">
      <c r="B18" s="4" t="s">
        <v>19</v>
      </c>
      <c r="C18" s="4" t="s">
        <v>0</v>
      </c>
      <c r="D18" s="4" t="s">
        <v>5</v>
      </c>
      <c r="E18" s="9">
        <v>27.483656563948951</v>
      </c>
      <c r="F18" s="9">
        <v>32.590639702182656</v>
      </c>
      <c r="G18" s="9">
        <v>24.533238862770403</v>
      </c>
      <c r="H18" s="9">
        <v>15.922060043599686</v>
      </c>
      <c r="I18" s="9">
        <v>6.6900551177565495</v>
      </c>
      <c r="J18" s="9">
        <v>3.4224337929800388</v>
      </c>
      <c r="K18" s="9">
        <v>1.3642997614452117</v>
      </c>
      <c r="L18" s="9">
        <v>1.1933265911132731</v>
      </c>
      <c r="M18" s="9">
        <v>0.29715232629115568</v>
      </c>
      <c r="N18" s="9">
        <v>2.9056267384368548E-2</v>
      </c>
    </row>
    <row r="19" spans="2:25" x14ac:dyDescent="0.35">
      <c r="B19" s="4" t="s">
        <v>19</v>
      </c>
      <c r="C19" s="4" t="s">
        <v>0</v>
      </c>
      <c r="D19" s="4" t="s">
        <v>6</v>
      </c>
      <c r="E19" s="9">
        <v>17.254670925903334</v>
      </c>
      <c r="F19" s="9">
        <v>18.180204136830341</v>
      </c>
      <c r="G19" s="9">
        <v>18.476483517477245</v>
      </c>
      <c r="H19" s="9">
        <v>18.347552177471375</v>
      </c>
      <c r="I19" s="9">
        <v>13.543713865057018</v>
      </c>
      <c r="J19" s="9">
        <v>8.1989966507798311</v>
      </c>
      <c r="K19" s="9">
        <v>6.3094910670448776</v>
      </c>
      <c r="L19" s="9">
        <v>5.100878654039513</v>
      </c>
      <c r="M19" s="9">
        <v>7.6809079168932248</v>
      </c>
      <c r="N19" s="9">
        <v>10.507570541778595</v>
      </c>
    </row>
    <row r="20" spans="2:25" x14ac:dyDescent="0.35">
      <c r="B20" s="4" t="s">
        <v>19</v>
      </c>
      <c r="C20" s="4" t="s">
        <v>0</v>
      </c>
      <c r="D20" s="4" t="s">
        <v>7</v>
      </c>
      <c r="E20" s="9">
        <v>3.6017906563512261</v>
      </c>
      <c r="F20" s="9">
        <v>3.6508004759059549</v>
      </c>
      <c r="G20" s="9">
        <v>3.3522649966205953</v>
      </c>
      <c r="H20" s="9">
        <v>1.8431716059522745</v>
      </c>
      <c r="I20" s="9">
        <v>0.95479243420513371</v>
      </c>
      <c r="J20" s="9">
        <v>0.27444963715515858</v>
      </c>
      <c r="K20" s="9">
        <v>8.7895951121939861E-2</v>
      </c>
      <c r="L20" s="9">
        <v>1.9635677481510821E-2</v>
      </c>
      <c r="M20" s="9">
        <v>1.9690366114367773E-2</v>
      </c>
      <c r="N20" s="9">
        <v>1.9716355465756973E-2</v>
      </c>
    </row>
    <row r="21" spans="2:25" x14ac:dyDescent="0.35">
      <c r="B21" s="4" t="s">
        <v>19</v>
      </c>
      <c r="C21" s="4" t="s">
        <v>0</v>
      </c>
      <c r="D21" s="4" t="s">
        <v>8</v>
      </c>
      <c r="E21" s="9">
        <v>3.4074771104297294</v>
      </c>
      <c r="F21" s="9">
        <v>1.2260595830753225</v>
      </c>
      <c r="G21" s="9">
        <v>1.5706563770020039</v>
      </c>
      <c r="H21" s="9">
        <v>1.9822632476140778</v>
      </c>
      <c r="I21" s="9">
        <v>2.7211636564463131</v>
      </c>
      <c r="J21" s="9">
        <v>3.1605648981184591</v>
      </c>
      <c r="K21" s="9">
        <v>3.6404878353711614</v>
      </c>
      <c r="L21" s="9">
        <v>4.1134915792364968</v>
      </c>
      <c r="M21" s="9">
        <v>4.863080499586049</v>
      </c>
      <c r="N21" s="9">
        <v>6.0745580651504527</v>
      </c>
    </row>
    <row r="22" spans="2:25" x14ac:dyDescent="0.35">
      <c r="B22" s="4" t="s">
        <v>19</v>
      </c>
      <c r="C22" s="4" t="s">
        <v>0</v>
      </c>
      <c r="D22" s="4" t="s">
        <v>9</v>
      </c>
      <c r="E22" s="9">
        <v>2.006627790672717</v>
      </c>
      <c r="F22" s="9">
        <v>2.378506735434657</v>
      </c>
      <c r="G22" s="9">
        <v>3.1336847141691893</v>
      </c>
      <c r="H22" s="9">
        <v>4.7493218558086632</v>
      </c>
      <c r="I22" s="9">
        <v>7.735831924031876</v>
      </c>
      <c r="J22" s="9">
        <v>10.571547763051122</v>
      </c>
      <c r="K22" s="9">
        <v>12.315836611739011</v>
      </c>
      <c r="L22" s="9">
        <v>15.30570732767028</v>
      </c>
      <c r="M22" s="9">
        <v>18.71213217544928</v>
      </c>
      <c r="N22" s="9">
        <v>20.601393107363265</v>
      </c>
    </row>
    <row r="23" spans="2:25" x14ac:dyDescent="0.35">
      <c r="B23" s="4" t="s">
        <v>19</v>
      </c>
      <c r="C23" s="4" t="s">
        <v>0</v>
      </c>
      <c r="D23" s="4" t="s">
        <v>10</v>
      </c>
      <c r="E23" s="9">
        <v>0</v>
      </c>
      <c r="F23" s="9">
        <v>0</v>
      </c>
      <c r="G23" s="9">
        <v>8.3208348588396149E-3</v>
      </c>
      <c r="H23" s="9">
        <v>5.3350908890560204E-2</v>
      </c>
      <c r="I23" s="9">
        <v>4.5789687323640679E-2</v>
      </c>
      <c r="J23" s="9">
        <v>3.6983626251159668E-2</v>
      </c>
      <c r="K23" s="9">
        <v>0.39407791638060036</v>
      </c>
      <c r="L23" s="9">
        <v>0.38856298696996477</v>
      </c>
      <c r="M23" s="9">
        <v>0.19220063496038986</v>
      </c>
      <c r="N23" s="9">
        <v>0</v>
      </c>
    </row>
    <row r="24" spans="2:25" x14ac:dyDescent="0.35">
      <c r="B24" s="4" t="s">
        <v>19</v>
      </c>
      <c r="C24" s="4" t="s">
        <v>0</v>
      </c>
      <c r="D24" s="4" t="s">
        <v>12</v>
      </c>
      <c r="E24" s="9">
        <v>0</v>
      </c>
      <c r="F24" s="9">
        <v>0</v>
      </c>
      <c r="G24" s="9">
        <v>0.80083815245782985</v>
      </c>
      <c r="H24" s="9">
        <v>3.8636771284118177</v>
      </c>
      <c r="I24" s="9">
        <v>9.7530705488163552</v>
      </c>
      <c r="J24" s="9">
        <v>13.265665916867544</v>
      </c>
      <c r="K24" s="9">
        <v>10.955805726053304</v>
      </c>
      <c r="L24" s="9">
        <v>6.0596005770311034</v>
      </c>
      <c r="M24" s="9">
        <v>1.6210765952070896</v>
      </c>
      <c r="N24" s="9">
        <v>0.54291802325092009</v>
      </c>
    </row>
    <row r="25" spans="2:25" x14ac:dyDescent="0.35">
      <c r="B25" s="17" t="s">
        <v>19</v>
      </c>
      <c r="C25" s="17" t="s">
        <v>0</v>
      </c>
      <c r="D25" s="17" t="s">
        <v>11</v>
      </c>
      <c r="E25" s="18">
        <v>0</v>
      </c>
      <c r="F25" s="18">
        <v>0</v>
      </c>
      <c r="G25" s="18">
        <v>0.81364639272415162</v>
      </c>
      <c r="H25" s="18">
        <v>2.3745894537416481</v>
      </c>
      <c r="I25" s="18">
        <v>4.304724625364547</v>
      </c>
      <c r="J25" s="18">
        <v>5.0011417944994818</v>
      </c>
      <c r="K25" s="18">
        <v>5.7810247307021498</v>
      </c>
      <c r="L25" s="18">
        <v>6.6732003432708886</v>
      </c>
      <c r="M25" s="18">
        <v>7.7197206046883995</v>
      </c>
      <c r="N25" s="18">
        <v>9.2541319307605079</v>
      </c>
    </row>
    <row r="26" spans="2:25" x14ac:dyDescent="0.35"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2:25" x14ac:dyDescent="0.35">
      <c r="B27" s="4" t="s">
        <v>19</v>
      </c>
      <c r="C27" s="4" t="s">
        <v>1</v>
      </c>
      <c r="D27" s="4" t="s">
        <v>17</v>
      </c>
      <c r="E27" s="9">
        <v>0.14797397980309035</v>
      </c>
      <c r="F27" s="9">
        <v>8.9967331574948448E-2</v>
      </c>
      <c r="G27" s="9">
        <v>8.3750025497517193E-3</v>
      </c>
      <c r="H27" s="9">
        <v>3.6929563287653104E-3</v>
      </c>
      <c r="I27" s="9">
        <v>3.5649003792054957E-3</v>
      </c>
      <c r="J27" s="9">
        <v>2.2938266056039513E-4</v>
      </c>
      <c r="K27" s="9">
        <v>1.1963541344373137E-4</v>
      </c>
      <c r="L27" s="9">
        <v>1.194802482483958E-4</v>
      </c>
      <c r="M27" s="9">
        <v>1.2047759649761955E-4</v>
      </c>
      <c r="N27" s="9">
        <v>1.2113565569017853E-4</v>
      </c>
    </row>
    <row r="28" spans="2:25" x14ac:dyDescent="0.35">
      <c r="B28" s="4" t="s">
        <v>19</v>
      </c>
      <c r="C28" s="4" t="s">
        <v>1</v>
      </c>
      <c r="D28" s="4" t="s">
        <v>4</v>
      </c>
      <c r="E28" s="9">
        <v>11.848827538811026</v>
      </c>
      <c r="F28" s="9">
        <v>7.2040192294424514</v>
      </c>
      <c r="G28" s="9">
        <v>0.6706176381899156</v>
      </c>
      <c r="H28" s="9">
        <v>0.29570876383894507</v>
      </c>
      <c r="I28" s="9">
        <v>0.28545484714580738</v>
      </c>
      <c r="J28" s="9">
        <v>1.8367523729445501E-2</v>
      </c>
      <c r="K28" s="9">
        <v>9.5796530127489517E-3</v>
      </c>
      <c r="L28" s="9">
        <v>9.567228357806214E-3</v>
      </c>
      <c r="M28" s="9">
        <v>9.6470897457131468E-3</v>
      </c>
      <c r="N28" s="9">
        <v>9.6997829955219068E-3</v>
      </c>
    </row>
    <row r="29" spans="2:25" x14ac:dyDescent="0.35">
      <c r="B29" s="4" t="s">
        <v>19</v>
      </c>
      <c r="C29" s="4" t="s">
        <v>1</v>
      </c>
      <c r="D29" s="4" t="s">
        <v>5</v>
      </c>
      <c r="E29" s="9">
        <v>27.473656556189269</v>
      </c>
      <c r="F29" s="9">
        <v>32.582576344315022</v>
      </c>
      <c r="G29" s="9">
        <v>16.807986830356835</v>
      </c>
      <c r="H29" s="9">
        <v>6.460990240414457</v>
      </c>
      <c r="I29" s="9">
        <v>1.8840879571194504</v>
      </c>
      <c r="J29" s="9">
        <v>0.59595044624496507</v>
      </c>
      <c r="K29" s="9">
        <v>7.6598966150549924E-2</v>
      </c>
      <c r="L29" s="9">
        <v>1.0121518428890549E-2</v>
      </c>
      <c r="M29" s="9">
        <v>1.0181854410540155E-2</v>
      </c>
      <c r="N29" s="9">
        <v>1.0320787114820198E-2</v>
      </c>
    </row>
    <row r="30" spans="2:25" x14ac:dyDescent="0.35">
      <c r="B30" s="4" t="s">
        <v>19</v>
      </c>
      <c r="C30" s="4" t="s">
        <v>1</v>
      </c>
      <c r="D30" s="4" t="s">
        <v>6</v>
      </c>
      <c r="E30" s="9">
        <v>17.254670922885172</v>
      </c>
      <c r="F30" s="9">
        <v>18.18977784066475</v>
      </c>
      <c r="G30" s="9">
        <v>17.840696426865541</v>
      </c>
      <c r="H30" s="9">
        <v>13.833110660565341</v>
      </c>
      <c r="I30" s="9">
        <v>7.6440038706131883</v>
      </c>
      <c r="J30" s="9">
        <v>5.3619738959038523</v>
      </c>
      <c r="K30" s="9">
        <v>6.4057043121848167</v>
      </c>
      <c r="L30" s="9">
        <v>7.7575606112587332</v>
      </c>
      <c r="M30" s="9">
        <v>8.8283380242714173</v>
      </c>
      <c r="N30" s="9">
        <v>11.147404664355603</v>
      </c>
    </row>
    <row r="31" spans="2:25" x14ac:dyDescent="0.35">
      <c r="B31" s="4" t="s">
        <v>19</v>
      </c>
      <c r="C31" s="4" t="s">
        <v>1</v>
      </c>
      <c r="D31" s="4" t="s">
        <v>7</v>
      </c>
      <c r="E31" s="9">
        <v>3.6017906599580694</v>
      </c>
      <c r="F31" s="9">
        <v>3.6508450384170081</v>
      </c>
      <c r="G31" s="9">
        <v>3.9335422875213046</v>
      </c>
      <c r="H31" s="9">
        <v>3.4890898170874514</v>
      </c>
      <c r="I31" s="9">
        <v>3.9057103979085066</v>
      </c>
      <c r="J31" s="9">
        <v>4.614445495283003</v>
      </c>
      <c r="K31" s="9">
        <v>4.4320685021039203</v>
      </c>
      <c r="L31" s="9">
        <v>4.3542761928396425</v>
      </c>
      <c r="M31" s="9">
        <v>1.6166964787987534</v>
      </c>
      <c r="N31" s="9">
        <v>0.35418918765273288</v>
      </c>
    </row>
    <row r="32" spans="2:25" x14ac:dyDescent="0.35">
      <c r="B32" s="4" t="s">
        <v>19</v>
      </c>
      <c r="C32" s="4" t="s">
        <v>1</v>
      </c>
      <c r="D32" s="4" t="s">
        <v>8</v>
      </c>
      <c r="E32" s="9">
        <v>3.4074771173753216</v>
      </c>
      <c r="F32" s="9">
        <v>1.2262785644739427</v>
      </c>
      <c r="G32" s="9">
        <v>4.0895360463472965</v>
      </c>
      <c r="H32" s="9">
        <v>2.4696702298198274</v>
      </c>
      <c r="I32" s="9">
        <v>2.8115165850389006</v>
      </c>
      <c r="J32" s="9">
        <v>2.896105730235786</v>
      </c>
      <c r="K32" s="9">
        <v>3.8174531740036901</v>
      </c>
      <c r="L32" s="9">
        <v>4.3623192575207739</v>
      </c>
      <c r="M32" s="9">
        <v>4.9720293601608994</v>
      </c>
      <c r="N32" s="9">
        <v>6.0625897425148239</v>
      </c>
    </row>
    <row r="33" spans="1:14" x14ac:dyDescent="0.35">
      <c r="B33" s="4" t="s">
        <v>19</v>
      </c>
      <c r="C33" s="4" t="s">
        <v>1</v>
      </c>
      <c r="D33" s="4" t="s">
        <v>9</v>
      </c>
      <c r="E33" s="9">
        <v>2.0066277763509417</v>
      </c>
      <c r="F33" s="9">
        <v>2.3792605803298046</v>
      </c>
      <c r="G33" s="9">
        <v>3.9554812494467391</v>
      </c>
      <c r="H33" s="9">
        <v>6.2539271853813307</v>
      </c>
      <c r="I33" s="9">
        <v>9.7132610131729162</v>
      </c>
      <c r="J33" s="9">
        <v>15.665101229227806</v>
      </c>
      <c r="K33" s="9">
        <v>20.342383198738446</v>
      </c>
      <c r="L33" s="9">
        <v>22.025456280845049</v>
      </c>
      <c r="M33" s="9">
        <v>22.690828083573901</v>
      </c>
      <c r="N33" s="9">
        <v>21.377478082694665</v>
      </c>
    </row>
    <row r="34" spans="1:14" x14ac:dyDescent="0.35">
      <c r="B34" s="4" t="s">
        <v>19</v>
      </c>
      <c r="C34" s="4" t="s">
        <v>1</v>
      </c>
      <c r="D34" s="4" t="s">
        <v>10</v>
      </c>
      <c r="E34" s="9">
        <v>0</v>
      </c>
      <c r="F34" s="9">
        <v>0</v>
      </c>
      <c r="G34" s="9">
        <v>3.8013901965634584</v>
      </c>
      <c r="H34" s="9">
        <v>7.7850931263377383</v>
      </c>
      <c r="I34" s="9">
        <v>3.6672999658347933</v>
      </c>
      <c r="J34" s="9">
        <v>2.5963447544773497</v>
      </c>
      <c r="K34" s="9">
        <v>0.38147496346655724</v>
      </c>
      <c r="L34" s="9">
        <v>0.3481745510653641</v>
      </c>
      <c r="M34" s="9">
        <v>0.52439060605239529</v>
      </c>
      <c r="N34" s="9">
        <v>0.31312758486103848</v>
      </c>
    </row>
    <row r="35" spans="1:14" x14ac:dyDescent="0.35">
      <c r="B35" s="4" t="s">
        <v>19</v>
      </c>
      <c r="C35" s="4" t="s">
        <v>1</v>
      </c>
      <c r="D35" s="4" t="s">
        <v>12</v>
      </c>
      <c r="E35" s="9">
        <v>0</v>
      </c>
      <c r="F35" s="9">
        <v>0</v>
      </c>
      <c r="G35" s="9">
        <v>2.0874121045917331</v>
      </c>
      <c r="H35" s="9">
        <v>7.3868482654950789</v>
      </c>
      <c r="I35" s="9">
        <v>11.035960513923346</v>
      </c>
      <c r="J35" s="9">
        <v>7.3189559249656497</v>
      </c>
      <c r="K35" s="9">
        <v>5.4962010106500454</v>
      </c>
      <c r="L35" s="9">
        <v>0.11960882965034897</v>
      </c>
      <c r="M35" s="9">
        <v>6.9794080877877335E-2</v>
      </c>
      <c r="N35" s="9">
        <v>3.9886408708959729E-2</v>
      </c>
    </row>
    <row r="36" spans="1:14" x14ac:dyDescent="0.35">
      <c r="B36" s="17" t="s">
        <v>19</v>
      </c>
      <c r="C36" s="17" t="s">
        <v>1</v>
      </c>
      <c r="D36" s="17" t="s">
        <v>11</v>
      </c>
      <c r="E36" s="18">
        <v>0</v>
      </c>
      <c r="F36" s="18">
        <v>0</v>
      </c>
      <c r="G36" s="18">
        <v>1.4804676515700164</v>
      </c>
      <c r="H36" s="18">
        <v>3.8586341635521251</v>
      </c>
      <c r="I36" s="18">
        <v>4.434182278306193</v>
      </c>
      <c r="J36" s="18">
        <v>5.408718907987236</v>
      </c>
      <c r="K36" s="18">
        <v>5.7879151536826239</v>
      </c>
      <c r="L36" s="18">
        <v>6.6483381326613582</v>
      </c>
      <c r="M36" s="18">
        <v>7.7196811457453638</v>
      </c>
      <c r="N36" s="18">
        <v>9.2743234659565577</v>
      </c>
    </row>
    <row r="37" spans="1:14" x14ac:dyDescent="0.35"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35">
      <c r="E38" s="9"/>
      <c r="F38" s="9"/>
      <c r="G38" s="9"/>
      <c r="H38" s="9"/>
      <c r="I38" s="9"/>
      <c r="J38" s="9"/>
      <c r="K38" s="9"/>
      <c r="L38" s="9"/>
      <c r="M38" s="9"/>
      <c r="N38" s="9"/>
    </row>
    <row r="40" spans="1:14" x14ac:dyDescent="0.35"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4" ht="23.5" x14ac:dyDescent="0.55000000000000004">
      <c r="A41" s="34" t="s">
        <v>79</v>
      </c>
      <c r="B41" s="5"/>
      <c r="C41" s="5" t="s">
        <v>81</v>
      </c>
      <c r="D41" s="4" t="s">
        <v>82</v>
      </c>
      <c r="E41" s="5"/>
      <c r="F41" s="5"/>
      <c r="G41" s="5"/>
      <c r="H41" s="5"/>
      <c r="I41" s="5"/>
      <c r="J41" s="5"/>
      <c r="K41" s="5"/>
      <c r="L41" s="5"/>
      <c r="M41" s="5"/>
      <c r="N41" s="5"/>
    </row>
    <row r="43" spans="1:14" x14ac:dyDescent="0.35">
      <c r="B43" s="5" t="s">
        <v>14</v>
      </c>
      <c r="C43" s="5" t="s">
        <v>15</v>
      </c>
      <c r="D43" s="5" t="s">
        <v>80</v>
      </c>
      <c r="E43" s="5">
        <v>2010</v>
      </c>
      <c r="F43" s="5">
        <v>2020</v>
      </c>
      <c r="G43" s="5">
        <v>2030</v>
      </c>
      <c r="H43" s="5">
        <v>2040</v>
      </c>
      <c r="I43" s="5">
        <v>2050</v>
      </c>
      <c r="J43" s="5">
        <v>2060</v>
      </c>
      <c r="K43" s="5">
        <v>2070</v>
      </c>
      <c r="L43" s="5">
        <v>2080</v>
      </c>
      <c r="M43" s="5">
        <v>2090</v>
      </c>
      <c r="N43" s="5">
        <v>2100</v>
      </c>
    </row>
    <row r="44" spans="1:14" x14ac:dyDescent="0.35">
      <c r="B44" s="4" t="s">
        <v>19</v>
      </c>
      <c r="C44" s="4" t="s">
        <v>2</v>
      </c>
      <c r="D44" s="4" t="s">
        <v>83</v>
      </c>
      <c r="E44" s="19">
        <v>3913.3455834054303</v>
      </c>
      <c r="F44" s="19">
        <v>3917.0817532936926</v>
      </c>
      <c r="G44" s="19">
        <v>3616.5817525219068</v>
      </c>
      <c r="H44" s="19">
        <v>3528.8111676927001</v>
      </c>
      <c r="I44" s="19">
        <v>3411.8087981127328</v>
      </c>
      <c r="J44" s="19">
        <v>3274.0280100578566</v>
      </c>
      <c r="K44" s="19">
        <v>2881.6344320490962</v>
      </c>
      <c r="L44" s="19">
        <v>2498.3277266185332</v>
      </c>
      <c r="M44" s="19">
        <v>2263.0389232868711</v>
      </c>
      <c r="N44" s="19">
        <v>2045.9314703159862</v>
      </c>
    </row>
    <row r="45" spans="1:14" x14ac:dyDescent="0.35">
      <c r="B45" s="4" t="s">
        <v>19</v>
      </c>
      <c r="C45" s="4" t="s">
        <v>2</v>
      </c>
      <c r="D45" s="4" t="s">
        <v>84</v>
      </c>
      <c r="E45" s="19">
        <v>414.30463999999995</v>
      </c>
      <c r="F45" s="19">
        <v>407.78825120308613</v>
      </c>
      <c r="G45" s="19">
        <v>404.74820719072557</v>
      </c>
      <c r="H45" s="19">
        <v>406.99561563890961</v>
      </c>
      <c r="I45" s="19">
        <v>419.21451436911673</v>
      </c>
      <c r="J45" s="19">
        <v>430.55735651976624</v>
      </c>
      <c r="K45" s="19">
        <v>442.69952071928537</v>
      </c>
      <c r="L45" s="19">
        <v>449.66526317120758</v>
      </c>
      <c r="M45" s="19">
        <v>458.25493997816795</v>
      </c>
      <c r="N45" s="19">
        <v>467.72735984937913</v>
      </c>
    </row>
    <row r="46" spans="1:14" x14ac:dyDescent="0.35">
      <c r="B46" s="4" t="s">
        <v>19</v>
      </c>
      <c r="C46" s="4" t="s">
        <v>2</v>
      </c>
      <c r="D46" s="4" t="s">
        <v>85</v>
      </c>
      <c r="E46" s="19">
        <v>-309.86217999999997</v>
      </c>
      <c r="F46" s="19">
        <v>-215.89437418305084</v>
      </c>
      <c r="G46" s="19">
        <v>-148.66215836352936</v>
      </c>
      <c r="H46" s="19">
        <v>-117.91755587437741</v>
      </c>
      <c r="I46" s="19">
        <v>-101.07869720926044</v>
      </c>
      <c r="J46" s="19">
        <v>-91.047960369714076</v>
      </c>
      <c r="K46" s="19">
        <v>-84.939634481812931</v>
      </c>
      <c r="L46" s="19">
        <v>-81.353843076693309</v>
      </c>
      <c r="M46" s="19">
        <v>-79.590158059090214</v>
      </c>
      <c r="N46" s="19">
        <v>-79.259345659046488</v>
      </c>
    </row>
    <row r="47" spans="1:14" x14ac:dyDescent="0.35">
      <c r="B47" s="4" t="s">
        <v>19</v>
      </c>
      <c r="C47" s="4" t="s">
        <v>2</v>
      </c>
      <c r="D47" s="4" t="s">
        <v>86</v>
      </c>
      <c r="E47" s="19">
        <v>343.67877999999996</v>
      </c>
      <c r="F47" s="19">
        <v>366.44698387096781</v>
      </c>
      <c r="G47" s="19">
        <v>369.49779741935481</v>
      </c>
      <c r="H47" s="19">
        <v>367.63774258064524</v>
      </c>
      <c r="I47" s="19">
        <v>359.00676451612901</v>
      </c>
      <c r="J47" s="19">
        <v>343.30717354838708</v>
      </c>
      <c r="K47" s="19">
        <v>333.41152000000005</v>
      </c>
      <c r="L47" s="19">
        <v>323.51586645161291</v>
      </c>
      <c r="M47" s="19">
        <v>320.39113612903225</v>
      </c>
      <c r="N47" s="19">
        <v>323.73963935483874</v>
      </c>
    </row>
    <row r="48" spans="1:14" x14ac:dyDescent="0.35">
      <c r="B48" s="4" t="s">
        <v>19</v>
      </c>
      <c r="C48" s="4" t="s">
        <v>2</v>
      </c>
      <c r="D48" s="4" t="s">
        <v>87</v>
      </c>
      <c r="E48" s="19">
        <v>91.536366618041725</v>
      </c>
      <c r="F48" s="19">
        <v>95.107595120333514</v>
      </c>
      <c r="G48" s="19">
        <v>91.40498495673674</v>
      </c>
      <c r="H48" s="19">
        <v>90.408563675428098</v>
      </c>
      <c r="I48" s="19">
        <v>89.454445032145557</v>
      </c>
      <c r="J48" s="19">
        <v>87.074844118728777</v>
      </c>
      <c r="K48" s="19">
        <v>80.559696229091458</v>
      </c>
      <c r="L48" s="19">
        <v>77.472650125867915</v>
      </c>
      <c r="M48" s="19">
        <v>77.566396753103191</v>
      </c>
      <c r="N48" s="19">
        <v>76.771064298567381</v>
      </c>
    </row>
    <row r="49" spans="2:14" x14ac:dyDescent="0.35">
      <c r="B49" s="17" t="s">
        <v>19</v>
      </c>
      <c r="C49" s="17" t="s">
        <v>2</v>
      </c>
      <c r="D49" s="18" t="s">
        <v>88</v>
      </c>
      <c r="E49" s="29">
        <v>4762.8653700234727</v>
      </c>
      <c r="F49" s="29">
        <v>4786.4245834880803</v>
      </c>
      <c r="G49" s="29">
        <v>4482.2327420887241</v>
      </c>
      <c r="H49" s="29">
        <v>4393.8530895876829</v>
      </c>
      <c r="I49" s="29">
        <v>4279.484522030124</v>
      </c>
      <c r="J49" s="29">
        <v>4134.9673842447392</v>
      </c>
      <c r="K49" s="29">
        <v>3738.3051689974732</v>
      </c>
      <c r="L49" s="29">
        <v>3348.9815063672218</v>
      </c>
      <c r="M49" s="29">
        <v>3119.2513961471741</v>
      </c>
      <c r="N49" s="29">
        <v>2914.1695338187719</v>
      </c>
    </row>
    <row r="51" spans="2:14" x14ac:dyDescent="0.35">
      <c r="B51" s="4" t="s">
        <v>19</v>
      </c>
      <c r="C51" s="4" t="s">
        <v>0</v>
      </c>
      <c r="D51" s="4" t="s">
        <v>83</v>
      </c>
      <c r="E51" s="30">
        <v>3913.3455834054303</v>
      </c>
      <c r="F51" s="30">
        <v>3932.9269045201909</v>
      </c>
      <c r="G51" s="30">
        <v>3028.088715422829</v>
      </c>
      <c r="H51" s="30">
        <v>2106.9031152950656</v>
      </c>
      <c r="I51" s="30">
        <v>909.87397278414085</v>
      </c>
      <c r="J51" s="30">
        <v>254.71483980853981</v>
      </c>
      <c r="K51" s="30">
        <v>-94.325527202286963</v>
      </c>
      <c r="L51" s="30">
        <v>-273.39863186609819</v>
      </c>
      <c r="M51" s="30">
        <v>-281.89896280927132</v>
      </c>
      <c r="N51" s="30">
        <v>-277.33382708174804</v>
      </c>
    </row>
    <row r="52" spans="2:14" x14ac:dyDescent="0.35">
      <c r="B52" s="4" t="s">
        <v>19</v>
      </c>
      <c r="C52" s="4" t="s">
        <v>0</v>
      </c>
      <c r="D52" s="4" t="s">
        <v>84</v>
      </c>
      <c r="E52" s="30">
        <v>414.30463999999995</v>
      </c>
      <c r="F52" s="30">
        <v>410.69041759661695</v>
      </c>
      <c r="G52" s="30">
        <v>341.02065106255043</v>
      </c>
      <c r="H52" s="30">
        <v>275.58007829624228</v>
      </c>
      <c r="I52" s="30">
        <v>234.53993091539212</v>
      </c>
      <c r="J52" s="30">
        <v>228.38715496751988</v>
      </c>
      <c r="K52" s="30">
        <v>234.53622253657753</v>
      </c>
      <c r="L52" s="30">
        <v>229.62231067129255</v>
      </c>
      <c r="M52" s="30">
        <v>234.08444639589533</v>
      </c>
      <c r="N52" s="30">
        <v>245.77538979839022</v>
      </c>
    </row>
    <row r="53" spans="2:14" x14ac:dyDescent="0.35">
      <c r="B53" s="4" t="s">
        <v>19</v>
      </c>
      <c r="C53" s="4" t="s">
        <v>0</v>
      </c>
      <c r="D53" s="4" t="s">
        <v>85</v>
      </c>
      <c r="E53" s="30">
        <v>-309.86217999999997</v>
      </c>
      <c r="F53" s="30">
        <v>-215.89437418305084</v>
      </c>
      <c r="G53" s="30">
        <v>-150.5250544857908</v>
      </c>
      <c r="H53" s="30">
        <v>-118.636823799943</v>
      </c>
      <c r="I53" s="30">
        <v>-102.22446446379217</v>
      </c>
      <c r="J53" s="30">
        <v>-103.25583239307602</v>
      </c>
      <c r="K53" s="30">
        <v>-132.53737701756901</v>
      </c>
      <c r="L53" s="30">
        <v>-130.25867646288771</v>
      </c>
      <c r="M53" s="30">
        <v>-132.22691518853861</v>
      </c>
      <c r="N53" s="30">
        <v>-138.43490301750199</v>
      </c>
    </row>
    <row r="54" spans="2:14" x14ac:dyDescent="0.35">
      <c r="B54" s="4" t="s">
        <v>19</v>
      </c>
      <c r="C54" s="4" t="s">
        <v>0</v>
      </c>
      <c r="D54" s="4" t="s">
        <v>86</v>
      </c>
      <c r="E54" s="30">
        <v>343.67877999999996</v>
      </c>
      <c r="F54" s="30">
        <v>366.44698387096781</v>
      </c>
      <c r="G54" s="30">
        <v>351.64046193548381</v>
      </c>
      <c r="H54" s="30">
        <v>332.51845096774201</v>
      </c>
      <c r="I54" s="30">
        <v>286.61043677419354</v>
      </c>
      <c r="J54" s="30">
        <v>252.45813096774197</v>
      </c>
      <c r="K54" s="30">
        <v>246.58027677419355</v>
      </c>
      <c r="L54" s="30">
        <v>241.00011225806455</v>
      </c>
      <c r="M54" s="30">
        <v>235.41994774193552</v>
      </c>
      <c r="N54" s="30">
        <v>234.45296193548387</v>
      </c>
    </row>
    <row r="55" spans="2:14" x14ac:dyDescent="0.35">
      <c r="B55" s="4" t="s">
        <v>19</v>
      </c>
      <c r="C55" s="4" t="s">
        <v>0</v>
      </c>
      <c r="D55" s="4" t="s">
        <v>87</v>
      </c>
      <c r="E55" s="30">
        <v>91.536366618041725</v>
      </c>
      <c r="F55" s="30">
        <v>95.312953792823151</v>
      </c>
      <c r="G55" s="30">
        <v>70.397184910079957</v>
      </c>
      <c r="H55" s="30">
        <v>57.835379963993518</v>
      </c>
      <c r="I55" s="30">
        <v>48.955741290175496</v>
      </c>
      <c r="J55" s="30">
        <v>47.966736500717168</v>
      </c>
      <c r="K55" s="30">
        <v>47.73167068559458</v>
      </c>
      <c r="L55" s="30">
        <v>47.454984955468575</v>
      </c>
      <c r="M55" s="30">
        <v>49.203502438391816</v>
      </c>
      <c r="N55" s="30">
        <v>50.371092213526339</v>
      </c>
    </row>
    <row r="56" spans="2:14" x14ac:dyDescent="0.35">
      <c r="B56" s="17" t="s">
        <v>19</v>
      </c>
      <c r="C56" s="17" t="s">
        <v>0</v>
      </c>
      <c r="D56" s="18" t="s">
        <v>88</v>
      </c>
      <c r="E56" s="29">
        <v>4762.8653700234727</v>
      </c>
      <c r="F56" s="29">
        <v>4805.3772597805992</v>
      </c>
      <c r="G56" s="29">
        <v>3791.1470133309431</v>
      </c>
      <c r="H56" s="29">
        <v>2772.8370245230435</v>
      </c>
      <c r="I56" s="29">
        <v>1479.980081763902</v>
      </c>
      <c r="J56" s="29">
        <v>783.52686224451884</v>
      </c>
      <c r="K56" s="29">
        <v>434.52264279407871</v>
      </c>
      <c r="L56" s="29">
        <v>244.67877601872749</v>
      </c>
      <c r="M56" s="29">
        <v>236.80893376695133</v>
      </c>
      <c r="N56" s="29">
        <v>253.26561686565239</v>
      </c>
    </row>
    <row r="58" spans="2:14" x14ac:dyDescent="0.35">
      <c r="B58" s="4" t="s">
        <v>19</v>
      </c>
      <c r="C58" s="4" t="s">
        <v>1</v>
      </c>
      <c r="D58" s="4" t="s">
        <v>83</v>
      </c>
      <c r="E58" s="30">
        <v>3913.3455834054303</v>
      </c>
      <c r="F58" s="30">
        <v>3933.7033675651419</v>
      </c>
      <c r="G58" s="30">
        <v>2044.6720132434616</v>
      </c>
      <c r="H58" s="30">
        <v>872.26123401847303</v>
      </c>
      <c r="I58" s="30">
        <v>193.02226795637199</v>
      </c>
      <c r="J58" s="30">
        <v>-169.44047323083129</v>
      </c>
      <c r="K58" s="30">
        <v>-180.03147220738225</v>
      </c>
      <c r="L58" s="30">
        <v>-187.29644848212246</v>
      </c>
      <c r="M58" s="30">
        <v>-229.03380709699212</v>
      </c>
      <c r="N58" s="30">
        <v>-241.42402539769316</v>
      </c>
    </row>
    <row r="59" spans="2:14" x14ac:dyDescent="0.35">
      <c r="B59" s="4" t="s">
        <v>19</v>
      </c>
      <c r="C59" s="4" t="s">
        <v>1</v>
      </c>
      <c r="D59" s="4" t="s">
        <v>84</v>
      </c>
      <c r="E59" s="30">
        <v>414.30463999999995</v>
      </c>
      <c r="F59" s="30">
        <v>410.69041759661695</v>
      </c>
      <c r="G59" s="30">
        <v>330.19209162540761</v>
      </c>
      <c r="H59" s="30">
        <v>260.11245628684878</v>
      </c>
      <c r="I59" s="30">
        <v>197.47898476966458</v>
      </c>
      <c r="J59" s="30">
        <v>201.9006911984329</v>
      </c>
      <c r="K59" s="30">
        <v>213.97479245561431</v>
      </c>
      <c r="L59" s="30">
        <v>221.36457829666642</v>
      </c>
      <c r="M59" s="30">
        <v>232.03883730810057</v>
      </c>
      <c r="N59" s="30">
        <v>243.86627826240897</v>
      </c>
    </row>
    <row r="60" spans="2:14" x14ac:dyDescent="0.35">
      <c r="B60" s="4" t="s">
        <v>19</v>
      </c>
      <c r="C60" s="4" t="s">
        <v>1</v>
      </c>
      <c r="D60" s="4" t="s">
        <v>85</v>
      </c>
      <c r="E60" s="30">
        <v>-309.86217999999997</v>
      </c>
      <c r="F60" s="30">
        <v>-215.89437418305084</v>
      </c>
      <c r="G60" s="30">
        <v>-225.75163495545951</v>
      </c>
      <c r="H60" s="30">
        <v>-178.65675968026895</v>
      </c>
      <c r="I60" s="30">
        <v>-153.60525028346652</v>
      </c>
      <c r="J60" s="30">
        <v>-139.62264722375986</v>
      </c>
      <c r="K60" s="30">
        <v>-132.53737701756901</v>
      </c>
      <c r="L60" s="30">
        <v>-130.25867646288771</v>
      </c>
      <c r="M60" s="30">
        <v>-132.22691518853861</v>
      </c>
      <c r="N60" s="30">
        <v>-138.43490301750199</v>
      </c>
    </row>
    <row r="61" spans="2:14" x14ac:dyDescent="0.35">
      <c r="B61" s="4" t="s">
        <v>19</v>
      </c>
      <c r="C61" s="4" t="s">
        <v>1</v>
      </c>
      <c r="D61" s="4" t="s">
        <v>86</v>
      </c>
      <c r="E61" s="30">
        <v>343.67877999999996</v>
      </c>
      <c r="F61" s="30">
        <v>366.44698387096781</v>
      </c>
      <c r="G61" s="30">
        <v>342.11641483870966</v>
      </c>
      <c r="H61" s="30">
        <v>311.90799161290323</v>
      </c>
      <c r="I61" s="30">
        <v>270.61315612903223</v>
      </c>
      <c r="J61" s="30">
        <v>247.8449522580645</v>
      </c>
      <c r="K61" s="30">
        <v>241.96709806451616</v>
      </c>
      <c r="L61" s="30">
        <v>236.38693354838711</v>
      </c>
      <c r="M61" s="30">
        <v>233.2622032258065</v>
      </c>
      <c r="N61" s="30">
        <v>234.45296193548387</v>
      </c>
    </row>
    <row r="62" spans="2:14" x14ac:dyDescent="0.35">
      <c r="B62" s="4" t="s">
        <v>19</v>
      </c>
      <c r="C62" s="4" t="s">
        <v>1</v>
      </c>
      <c r="D62" s="4" t="s">
        <v>87</v>
      </c>
      <c r="E62" s="30">
        <v>91.536366618041725</v>
      </c>
      <c r="F62" s="30">
        <v>95.323413248604055</v>
      </c>
      <c r="G62" s="30">
        <v>63.813346123268929</v>
      </c>
      <c r="H62" s="30">
        <v>50.665691650925879</v>
      </c>
      <c r="I62" s="30">
        <v>42.786971522702807</v>
      </c>
      <c r="J62" s="30">
        <v>43.812756494895154</v>
      </c>
      <c r="K62" s="30">
        <v>45.315206412100743</v>
      </c>
      <c r="L62" s="30">
        <v>46.52154949799133</v>
      </c>
      <c r="M62" s="30">
        <v>48.983094917225557</v>
      </c>
      <c r="N62" s="30">
        <v>49.839411754893177</v>
      </c>
    </row>
    <row r="63" spans="2:14" x14ac:dyDescent="0.35">
      <c r="B63" s="17" t="s">
        <v>19</v>
      </c>
      <c r="C63" s="17" t="s">
        <v>1</v>
      </c>
      <c r="D63" s="18" t="s">
        <v>88</v>
      </c>
      <c r="E63" s="29">
        <v>4762.8653700234727</v>
      </c>
      <c r="F63" s="29">
        <v>4806.1641822813308</v>
      </c>
      <c r="G63" s="29">
        <v>2780.7938658308476</v>
      </c>
      <c r="H63" s="29">
        <v>1494.9473735691511</v>
      </c>
      <c r="I63" s="29">
        <v>703.9013803777716</v>
      </c>
      <c r="J63" s="29">
        <v>324.11792672056129</v>
      </c>
      <c r="K63" s="29">
        <v>321.22562472484896</v>
      </c>
      <c r="L63" s="29">
        <v>316.97661286092239</v>
      </c>
      <c r="M63" s="29">
        <v>285.25032835414049</v>
      </c>
      <c r="N63" s="29">
        <v>286.73462655509286</v>
      </c>
    </row>
  </sheetData>
  <sheetProtection password="F702" sheet="1" objects="1" scenarios="1"/>
  <pageMargins left="0.75" right="0.75" top="1" bottom="1" header="0.5" footer="0.5"/>
  <pageSetup paperSize="9" orientation="portrait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-0.499984740745262"/>
  </sheetPr>
  <dimension ref="A1:Y63"/>
  <sheetViews>
    <sheetView workbookViewId="0">
      <pane ySplit="1" topLeftCell="A2" activePane="bottomLeft" state="frozen"/>
      <selection pane="bottomLeft" activeCell="D1" sqref="D1"/>
    </sheetView>
  </sheetViews>
  <sheetFormatPr defaultColWidth="0" defaultRowHeight="15.5" x14ac:dyDescent="0.35"/>
  <cols>
    <col min="1" max="3" width="10.83203125" style="4" customWidth="1"/>
    <col min="4" max="4" width="21" style="4" bestFit="1" customWidth="1"/>
    <col min="5" max="15" width="10.83203125" style="4" customWidth="1"/>
    <col min="16" max="25" width="0" style="4" hidden="1" customWidth="1"/>
    <col min="26" max="16384" width="10.83203125" style="4" hidden="1"/>
  </cols>
  <sheetData>
    <row r="1" spans="1:25" ht="104" customHeight="1" x14ac:dyDescent="0.35"/>
    <row r="2" spans="1:25" ht="23.5" x14ac:dyDescent="0.55000000000000004">
      <c r="A2" s="34" t="s">
        <v>13</v>
      </c>
      <c r="D2" s="8" t="s">
        <v>81</v>
      </c>
      <c r="E2" s="4" t="s">
        <v>20</v>
      </c>
    </row>
    <row r="4" spans="1:25" x14ac:dyDescent="0.35">
      <c r="B4" s="5" t="s">
        <v>14</v>
      </c>
      <c r="C4" s="5" t="s">
        <v>15</v>
      </c>
      <c r="D4" s="5" t="s">
        <v>16</v>
      </c>
      <c r="E4" s="5">
        <v>2010</v>
      </c>
      <c r="F4" s="5">
        <v>2020</v>
      </c>
      <c r="G4" s="5">
        <v>2030</v>
      </c>
      <c r="H4" s="5">
        <v>2040</v>
      </c>
      <c r="I4" s="5">
        <v>2050</v>
      </c>
      <c r="J4" s="5">
        <v>2060</v>
      </c>
      <c r="K4" s="5">
        <v>2070</v>
      </c>
      <c r="L4" s="5">
        <v>2080</v>
      </c>
      <c r="M4" s="5">
        <v>2090</v>
      </c>
      <c r="N4" s="5">
        <v>2100</v>
      </c>
    </row>
    <row r="5" spans="1:25" x14ac:dyDescent="0.35">
      <c r="B5" s="4" t="s">
        <v>3</v>
      </c>
      <c r="C5" s="4" t="s">
        <v>2</v>
      </c>
      <c r="D5" s="4" t="s">
        <v>18</v>
      </c>
      <c r="E5" s="9">
        <v>9.4962506934602689E-2</v>
      </c>
      <c r="F5" s="9">
        <v>5.9691605772040482E-2</v>
      </c>
      <c r="G5" s="9">
        <v>3.3022294284673685E-4</v>
      </c>
      <c r="H5" s="9">
        <v>3.3016150131420937E-4</v>
      </c>
      <c r="I5" s="9">
        <v>3.3013724337109074E-4</v>
      </c>
      <c r="J5" s="9">
        <v>3.3013547729147567E-4</v>
      </c>
      <c r="K5" s="9">
        <v>3.3009894833542117E-4</v>
      </c>
      <c r="L5" s="9">
        <v>3.3005362648032814E-4</v>
      </c>
      <c r="M5" s="9">
        <v>3.2946134780479139E-4</v>
      </c>
      <c r="N5" s="9">
        <v>3.2815660267648448E-4</v>
      </c>
    </row>
    <row r="6" spans="1:25" x14ac:dyDescent="0.35">
      <c r="B6" s="4" t="s">
        <v>3</v>
      </c>
      <c r="C6" s="4" t="s">
        <v>2</v>
      </c>
      <c r="D6" s="4" t="s">
        <v>4</v>
      </c>
      <c r="E6" s="9">
        <v>0.1931043753348573</v>
      </c>
      <c r="F6" s="9">
        <v>0.1213816970236735</v>
      </c>
      <c r="G6" s="9">
        <v>6.7150180800904717E-4</v>
      </c>
      <c r="H6" s="9">
        <v>6.7137686787065664E-4</v>
      </c>
      <c r="I6" s="9">
        <v>6.713275398242092E-4</v>
      </c>
      <c r="J6" s="9">
        <v>6.7132394853632233E-4</v>
      </c>
      <c r="K6" s="9">
        <v>6.7124966762832779E-4</v>
      </c>
      <c r="L6" s="9">
        <v>6.711575065344469E-4</v>
      </c>
      <c r="M6" s="9">
        <v>6.6995311958895033E-4</v>
      </c>
      <c r="N6" s="9">
        <v>6.672999462355297E-4</v>
      </c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x14ac:dyDescent="0.35">
      <c r="B7" s="4" t="s">
        <v>3</v>
      </c>
      <c r="C7" s="4" t="s">
        <v>2</v>
      </c>
      <c r="D7" s="4" t="s">
        <v>5</v>
      </c>
      <c r="E7" s="9">
        <v>0.39456979327606539</v>
      </c>
      <c r="F7" s="9">
        <v>0.44457244139793511</v>
      </c>
      <c r="G7" s="9">
        <v>0.44083369365754599</v>
      </c>
      <c r="H7" s="9">
        <v>0.40267587500788671</v>
      </c>
      <c r="I7" s="9">
        <v>0.34784611453705438</v>
      </c>
      <c r="J7" s="9">
        <v>0.30897429998828718</v>
      </c>
      <c r="K7" s="9">
        <v>0.21860104481099091</v>
      </c>
      <c r="L7" s="9">
        <v>0.1335648068358796</v>
      </c>
      <c r="M7" s="9">
        <v>8.3959657352693437E-2</v>
      </c>
      <c r="N7" s="9">
        <v>6.1394188684560147E-2</v>
      </c>
    </row>
    <row r="8" spans="1:25" x14ac:dyDescent="0.35">
      <c r="B8" s="4" t="s">
        <v>3</v>
      </c>
      <c r="C8" s="4" t="s">
        <v>2</v>
      </c>
      <c r="D8" s="4" t="s">
        <v>6</v>
      </c>
      <c r="E8" s="9">
        <v>0.16062524381481361</v>
      </c>
      <c r="F8" s="9">
        <v>0.17813471980240839</v>
      </c>
      <c r="G8" s="9">
        <v>0.20011675425840611</v>
      </c>
      <c r="H8" s="9">
        <v>0.210714967207037</v>
      </c>
      <c r="I8" s="9">
        <v>0.22544603353248241</v>
      </c>
      <c r="J8" s="9">
        <v>0.24567307261988669</v>
      </c>
      <c r="K8" s="9">
        <v>0.2488754343068198</v>
      </c>
      <c r="L8" s="9">
        <v>0.2372395007917136</v>
      </c>
      <c r="M8" s="9">
        <v>0.20802229912149939</v>
      </c>
      <c r="N8" s="9">
        <v>0.19701798658025821</v>
      </c>
    </row>
    <row r="9" spans="1:25" x14ac:dyDescent="0.35">
      <c r="B9" s="4" t="s">
        <v>3</v>
      </c>
      <c r="C9" s="4" t="s">
        <v>2</v>
      </c>
      <c r="D9" s="4" t="s">
        <v>7</v>
      </c>
      <c r="E9" s="9">
        <v>8.2936737912649897E-2</v>
      </c>
      <c r="F9" s="9">
        <v>8.7950687792984206E-2</v>
      </c>
      <c r="G9" s="9">
        <v>9.3317279344060644E-2</v>
      </c>
      <c r="H9" s="9">
        <v>5.3099017757323043E-2</v>
      </c>
      <c r="I9" s="9">
        <v>2.855336610856896E-2</v>
      </c>
      <c r="J9" s="9">
        <v>7.8809853197941097E-3</v>
      </c>
      <c r="K9" s="9">
        <v>3.57624056425775E-3</v>
      </c>
      <c r="L9" s="9">
        <v>4.8136572997628502E-4</v>
      </c>
      <c r="M9" s="9">
        <v>4.3495241919884849E-4</v>
      </c>
      <c r="N9" s="9">
        <v>4.1817010263963452E-4</v>
      </c>
    </row>
    <row r="10" spans="1:25" x14ac:dyDescent="0.35">
      <c r="B10" s="4" t="s">
        <v>3</v>
      </c>
      <c r="C10" s="4" t="s">
        <v>2</v>
      </c>
      <c r="D10" s="4" t="s">
        <v>8</v>
      </c>
      <c r="E10" s="9">
        <v>0.34084290178360072</v>
      </c>
      <c r="F10" s="9">
        <v>0.1208838910833855</v>
      </c>
      <c r="G10" s="9">
        <v>0.14085070459362911</v>
      </c>
      <c r="H10" s="9">
        <v>0.1426204475568647</v>
      </c>
      <c r="I10" s="9">
        <v>0.14656439454578099</v>
      </c>
      <c r="J10" s="9">
        <v>0.153349865794115</v>
      </c>
      <c r="K10" s="9">
        <v>0.1596763134546002</v>
      </c>
      <c r="L10" s="9">
        <v>0.17686918880928321</v>
      </c>
      <c r="M10" s="9">
        <v>0.46923384093507731</v>
      </c>
      <c r="N10" s="9">
        <v>0.54559888481138097</v>
      </c>
    </row>
    <row r="11" spans="1:25" x14ac:dyDescent="0.35">
      <c r="B11" s="4" t="s">
        <v>3</v>
      </c>
      <c r="C11" s="4" t="s">
        <v>2</v>
      </c>
      <c r="D11" s="4" t="s">
        <v>9</v>
      </c>
      <c r="E11" s="9">
        <v>4.7651593786796252E-2</v>
      </c>
      <c r="F11" s="9">
        <v>6.0836902711365701E-2</v>
      </c>
      <c r="G11" s="9">
        <v>8.7272637864633393E-2</v>
      </c>
      <c r="H11" s="9">
        <v>0.1167657109023371</v>
      </c>
      <c r="I11" s="9">
        <v>0.13876652382240109</v>
      </c>
      <c r="J11" s="9">
        <v>0.1733887408490026</v>
      </c>
      <c r="K11" s="9">
        <v>0.22380347945811849</v>
      </c>
      <c r="L11" s="9">
        <v>0.26903614280063393</v>
      </c>
      <c r="M11" s="9">
        <v>0.25519035929229678</v>
      </c>
      <c r="N11" s="9">
        <v>0.25608008002376392</v>
      </c>
    </row>
    <row r="12" spans="1:25" x14ac:dyDescent="0.35">
      <c r="B12" s="4" t="s">
        <v>3</v>
      </c>
      <c r="C12" s="4" t="s">
        <v>2</v>
      </c>
      <c r="D12" s="4" t="s">
        <v>10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1.6768699117344663E-6</v>
      </c>
      <c r="N12" s="9">
        <v>5.5099070972989706E-6</v>
      </c>
    </row>
    <row r="13" spans="1:25" x14ac:dyDescent="0.35">
      <c r="B13" s="4" t="s">
        <v>3</v>
      </c>
      <c r="C13" s="4" t="s">
        <v>2</v>
      </c>
      <c r="D13" s="4" t="s">
        <v>12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</row>
    <row r="14" spans="1:25" x14ac:dyDescent="0.35">
      <c r="B14" s="17" t="s">
        <v>3</v>
      </c>
      <c r="C14" s="17" t="s">
        <v>2</v>
      </c>
      <c r="D14" s="17" t="s">
        <v>11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25" x14ac:dyDescent="0.35"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25" x14ac:dyDescent="0.35">
      <c r="B16" s="4" t="s">
        <v>3</v>
      </c>
      <c r="C16" s="4" t="s">
        <v>0</v>
      </c>
      <c r="D16" s="4" t="s">
        <v>17</v>
      </c>
      <c r="E16" s="9">
        <v>9.4962506703729077E-2</v>
      </c>
      <c r="F16" s="9">
        <v>4.6681473142569672E-2</v>
      </c>
      <c r="G16" s="9">
        <v>3.2828233230426006E-4</v>
      </c>
      <c r="H16" s="9">
        <v>3.2161583332331717E-4</v>
      </c>
      <c r="I16" s="9">
        <v>2.3556594654486947E-4</v>
      </c>
      <c r="J16" s="9">
        <v>5.6299613894887837E-6</v>
      </c>
      <c r="K16" s="9">
        <v>0</v>
      </c>
      <c r="L16" s="9">
        <v>0</v>
      </c>
      <c r="M16" s="9">
        <v>0</v>
      </c>
      <c r="N16" s="9">
        <v>1.5005372440054206E-4</v>
      </c>
    </row>
    <row r="17" spans="2:25" x14ac:dyDescent="0.35">
      <c r="B17" s="4" t="s">
        <v>3</v>
      </c>
      <c r="C17" s="4" t="s">
        <v>0</v>
      </c>
      <c r="D17" s="4" t="s">
        <v>4</v>
      </c>
      <c r="E17" s="9">
        <v>0.19310437486538035</v>
      </c>
      <c r="F17" s="9">
        <v>9.4925850231762809E-2</v>
      </c>
      <c r="G17" s="9">
        <v>6.6755561494117373E-4</v>
      </c>
      <c r="H17" s="9">
        <v>6.5399942141869253E-4</v>
      </c>
      <c r="I17" s="9">
        <v>4.790186824894791E-4</v>
      </c>
      <c r="J17" s="9">
        <v>1.1448414878361334E-5</v>
      </c>
      <c r="K17" s="9">
        <v>0</v>
      </c>
      <c r="L17" s="9">
        <v>0</v>
      </c>
      <c r="M17" s="9">
        <v>0</v>
      </c>
      <c r="N17" s="9">
        <v>3.0513127393519911E-4</v>
      </c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2:25" x14ac:dyDescent="0.35">
      <c r="B18" s="4" t="s">
        <v>3</v>
      </c>
      <c r="C18" s="4" t="s">
        <v>0</v>
      </c>
      <c r="D18" s="4" t="s">
        <v>5</v>
      </c>
      <c r="E18" s="9">
        <v>0.39456977625589529</v>
      </c>
      <c r="F18" s="9">
        <v>0.48097584261529153</v>
      </c>
      <c r="G18" s="9">
        <v>0.39856160809890212</v>
      </c>
      <c r="H18" s="9">
        <v>0.26175730886409582</v>
      </c>
      <c r="I18" s="9">
        <v>0.11033943208156489</v>
      </c>
      <c r="J18" s="9">
        <v>6.2188422719593087E-2</v>
      </c>
      <c r="K18" s="9">
        <v>2.853956510554306E-2</v>
      </c>
      <c r="L18" s="9">
        <v>2.5531958984905269E-2</v>
      </c>
      <c r="M18" s="9">
        <v>6.1900920103472928E-3</v>
      </c>
      <c r="N18" s="9">
        <v>4.3149390991042242E-4</v>
      </c>
    </row>
    <row r="19" spans="2:25" x14ac:dyDescent="0.35">
      <c r="B19" s="4" t="s">
        <v>3</v>
      </c>
      <c r="C19" s="4" t="s">
        <v>0</v>
      </c>
      <c r="D19" s="4" t="s">
        <v>6</v>
      </c>
      <c r="E19" s="9">
        <v>0.16062524120950539</v>
      </c>
      <c r="F19" s="9">
        <v>0.18015213470444269</v>
      </c>
      <c r="G19" s="9">
        <v>0.19227766800653986</v>
      </c>
      <c r="H19" s="9">
        <v>0.17879747860225387</v>
      </c>
      <c r="I19" s="9">
        <v>0.12989815844728689</v>
      </c>
      <c r="J19" s="9">
        <v>7.9814895148509951E-2</v>
      </c>
      <c r="K19" s="9">
        <v>6.6869893555786653E-2</v>
      </c>
      <c r="L19" s="9">
        <v>5.9389801731988642E-2</v>
      </c>
      <c r="M19" s="9">
        <v>9.3282344733140538E-2</v>
      </c>
      <c r="N19" s="9">
        <v>0.13174025735990855</v>
      </c>
    </row>
    <row r="20" spans="2:25" x14ac:dyDescent="0.35">
      <c r="B20" s="4" t="s">
        <v>3</v>
      </c>
      <c r="C20" s="4" t="s">
        <v>0</v>
      </c>
      <c r="D20" s="4" t="s">
        <v>7</v>
      </c>
      <c r="E20" s="9">
        <v>8.2936736844744771E-2</v>
      </c>
      <c r="F20" s="9">
        <v>8.9104719788780887E-2</v>
      </c>
      <c r="G20" s="9">
        <v>8.8396014645923393E-2</v>
      </c>
      <c r="H20" s="9">
        <v>4.7474503130257979E-2</v>
      </c>
      <c r="I20" s="9">
        <v>2.261345159735605E-2</v>
      </c>
      <c r="J20" s="9">
        <v>6.0520602298417686E-3</v>
      </c>
      <c r="K20" s="9">
        <v>2.7690908331236951E-3</v>
      </c>
      <c r="L20" s="9">
        <v>3.6167262878931429E-4</v>
      </c>
      <c r="M20" s="9">
        <v>3.4823580092637933E-4</v>
      </c>
      <c r="N20" s="9">
        <v>3.5020420265001939E-4</v>
      </c>
    </row>
    <row r="21" spans="2:25" x14ac:dyDescent="0.35">
      <c r="B21" s="4" t="s">
        <v>3</v>
      </c>
      <c r="C21" s="4" t="s">
        <v>0</v>
      </c>
      <c r="D21" s="4" t="s">
        <v>8</v>
      </c>
      <c r="E21" s="9">
        <v>0.34084297644750572</v>
      </c>
      <c r="F21" s="9">
        <v>0.1203344274627757</v>
      </c>
      <c r="G21" s="9">
        <v>0.14814888777155849</v>
      </c>
      <c r="H21" s="9">
        <v>0.18537888089567153</v>
      </c>
      <c r="I21" s="9">
        <v>0.22794114133160454</v>
      </c>
      <c r="J21" s="9">
        <v>0.22259750110929361</v>
      </c>
      <c r="K21" s="9">
        <v>0.23156634071085508</v>
      </c>
      <c r="L21" s="9">
        <v>0.24862322122195046</v>
      </c>
      <c r="M21" s="9">
        <v>0.2676502946447869</v>
      </c>
      <c r="N21" s="9">
        <v>0.2894117468823868</v>
      </c>
    </row>
    <row r="22" spans="2:25" x14ac:dyDescent="0.35">
      <c r="B22" s="4" t="s">
        <v>3</v>
      </c>
      <c r="C22" s="4" t="s">
        <v>0</v>
      </c>
      <c r="D22" s="4" t="s">
        <v>9</v>
      </c>
      <c r="E22" s="9">
        <v>4.7651593159318613E-2</v>
      </c>
      <c r="F22" s="9">
        <v>5.9721114909342933E-2</v>
      </c>
      <c r="G22" s="9">
        <v>7.6842753927956683E-2</v>
      </c>
      <c r="H22" s="9">
        <v>9.6083585982473477E-2</v>
      </c>
      <c r="I22" s="9">
        <v>0.13144739189469029</v>
      </c>
      <c r="J22" s="9">
        <v>0.18736410823065691</v>
      </c>
      <c r="K22" s="9">
        <v>0.23725734243991611</v>
      </c>
      <c r="L22" s="9">
        <v>0.29606832959410251</v>
      </c>
      <c r="M22" s="9">
        <v>0.36027926444905473</v>
      </c>
      <c r="N22" s="9">
        <v>0.40481933517977392</v>
      </c>
    </row>
    <row r="23" spans="2:25" x14ac:dyDescent="0.35">
      <c r="B23" s="4" t="s">
        <v>3</v>
      </c>
      <c r="C23" s="4" t="s">
        <v>0</v>
      </c>
      <c r="D23" s="4" t="s">
        <v>10</v>
      </c>
      <c r="E23" s="9">
        <v>0</v>
      </c>
      <c r="F23" s="9">
        <v>0</v>
      </c>
      <c r="G23" s="9">
        <v>5.5018671118532252E-6</v>
      </c>
      <c r="H23" s="9">
        <v>2.5450832732400246E-5</v>
      </c>
      <c r="I23" s="9">
        <v>2.8583385161373942E-4</v>
      </c>
      <c r="J23" s="9">
        <v>4.4449936070107329E-4</v>
      </c>
      <c r="K23" s="9">
        <v>1.0005256638137699E-3</v>
      </c>
      <c r="L23" s="9">
        <v>1.000483463060685E-3</v>
      </c>
      <c r="M23" s="9">
        <v>1.0003393894146638E-3</v>
      </c>
      <c r="N23" s="9">
        <v>0</v>
      </c>
    </row>
    <row r="24" spans="2:25" x14ac:dyDescent="0.35">
      <c r="B24" s="4" t="s">
        <v>3</v>
      </c>
      <c r="C24" s="4" t="s">
        <v>0</v>
      </c>
      <c r="D24" s="4" t="s">
        <v>12</v>
      </c>
      <c r="E24" s="9">
        <v>0</v>
      </c>
      <c r="F24" s="9">
        <v>0</v>
      </c>
      <c r="G24" s="9">
        <v>8.4265113469001538E-3</v>
      </c>
      <c r="H24" s="9">
        <v>3.8570196187290552E-2</v>
      </c>
      <c r="I24" s="9">
        <v>8.5808637514448616E-2</v>
      </c>
      <c r="J24" s="9">
        <v>0.13056949977518575</v>
      </c>
      <c r="K24" s="9">
        <v>0.11685569438652416</v>
      </c>
      <c r="L24" s="9">
        <v>7.0641385263244247E-2</v>
      </c>
      <c r="M24" s="9">
        <v>1.6695087981025154E-2</v>
      </c>
      <c r="N24" s="9">
        <v>5.0073219992001457E-3</v>
      </c>
    </row>
    <row r="25" spans="2:25" x14ac:dyDescent="0.35">
      <c r="B25" s="17" t="s">
        <v>3</v>
      </c>
      <c r="C25" s="17" t="s">
        <v>0</v>
      </c>
      <c r="D25" s="17" t="s">
        <v>11</v>
      </c>
      <c r="E25" s="18">
        <v>0</v>
      </c>
      <c r="F25" s="18">
        <v>0</v>
      </c>
      <c r="G25" s="18">
        <v>6.9136147626727318E-2</v>
      </c>
      <c r="H25" s="18">
        <v>0.19869951904386354</v>
      </c>
      <c r="I25" s="18">
        <v>0.36057930546852962</v>
      </c>
      <c r="J25" s="18">
        <v>0.35299976855018583</v>
      </c>
      <c r="K25" s="18">
        <v>0.36551157700438891</v>
      </c>
      <c r="L25" s="18">
        <v>0.38737329085573025</v>
      </c>
      <c r="M25" s="18">
        <v>0.40743794853104948</v>
      </c>
      <c r="N25" s="18">
        <v>0.42683865284665923</v>
      </c>
    </row>
    <row r="26" spans="2:25" x14ac:dyDescent="0.35"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2:25" x14ac:dyDescent="0.35">
      <c r="B27" s="4" t="s">
        <v>3</v>
      </c>
      <c r="C27" s="4" t="s">
        <v>1</v>
      </c>
      <c r="D27" s="4" t="s">
        <v>17</v>
      </c>
      <c r="E27" s="9">
        <v>9.4993625618145894E-2</v>
      </c>
      <c r="F27" s="9">
        <v>4.6674041209800676E-2</v>
      </c>
      <c r="G27" s="9">
        <v>6.4522280784304122E-5</v>
      </c>
      <c r="H27" s="9">
        <v>1.3865670523076604E-5</v>
      </c>
      <c r="I27" s="9">
        <v>3.0088737913987903E-5</v>
      </c>
      <c r="J27" s="9">
        <v>1.2690018027425093E-6</v>
      </c>
      <c r="K27" s="9">
        <v>0</v>
      </c>
      <c r="L27" s="9">
        <v>0</v>
      </c>
      <c r="M27" s="9">
        <v>0</v>
      </c>
      <c r="N27" s="9">
        <v>0</v>
      </c>
    </row>
    <row r="28" spans="2:25" x14ac:dyDescent="0.35">
      <c r="B28" s="4" t="s">
        <v>3</v>
      </c>
      <c r="C28" s="4" t="s">
        <v>1</v>
      </c>
      <c r="D28" s="4" t="s">
        <v>4</v>
      </c>
      <c r="E28" s="9">
        <v>0.1931676545609522</v>
      </c>
      <c r="F28" s="9">
        <v>9.4910737543806134E-2</v>
      </c>
      <c r="G28" s="9">
        <v>1.3120477889883161E-4</v>
      </c>
      <c r="H28" s="9">
        <v>2.8195566138555774E-5</v>
      </c>
      <c r="I28" s="9">
        <v>6.1184852075316367E-5</v>
      </c>
      <c r="J28" s="9">
        <v>2.5804900094534902E-6</v>
      </c>
      <c r="K28" s="9">
        <v>0</v>
      </c>
      <c r="L28" s="9">
        <v>0</v>
      </c>
      <c r="M28" s="9">
        <v>0</v>
      </c>
      <c r="N28" s="9">
        <v>0</v>
      </c>
    </row>
    <row r="29" spans="2:25" x14ac:dyDescent="0.35">
      <c r="B29" s="4" t="s">
        <v>3</v>
      </c>
      <c r="C29" s="4" t="s">
        <v>1</v>
      </c>
      <c r="D29" s="4" t="s">
        <v>5</v>
      </c>
      <c r="E29" s="9">
        <v>0.39455070616858001</v>
      </c>
      <c r="F29" s="9">
        <v>0.48083354810482831</v>
      </c>
      <c r="G29" s="9">
        <v>0.26856351327282368</v>
      </c>
      <c r="H29" s="9">
        <v>0.1188898187235997</v>
      </c>
      <c r="I29" s="9">
        <v>3.7224396633186503E-2</v>
      </c>
      <c r="J29" s="9">
        <v>1.2392773529832179E-2</v>
      </c>
      <c r="K29" s="9">
        <v>1.407984397178334E-3</v>
      </c>
      <c r="L29" s="9">
        <v>9.081299025089622E-6</v>
      </c>
      <c r="M29" s="9">
        <v>1.008971940847337E-5</v>
      </c>
      <c r="N29" s="9">
        <v>1.3353851495646789E-5</v>
      </c>
    </row>
    <row r="30" spans="2:25" x14ac:dyDescent="0.35">
      <c r="B30" s="4" t="s">
        <v>3</v>
      </c>
      <c r="C30" s="4" t="s">
        <v>1</v>
      </c>
      <c r="D30" s="4" t="s">
        <v>6</v>
      </c>
      <c r="E30" s="9">
        <v>0.160617367504753</v>
      </c>
      <c r="F30" s="9">
        <v>0.18018633820586399</v>
      </c>
      <c r="G30" s="9">
        <v>0.17359928027144803</v>
      </c>
      <c r="H30" s="9">
        <v>0.13554759463873664</v>
      </c>
      <c r="I30" s="9">
        <v>7.6968124839051896E-2</v>
      </c>
      <c r="J30" s="9">
        <v>5.6714921145039482E-2</v>
      </c>
      <c r="K30" s="9">
        <v>6.7578946957993408E-2</v>
      </c>
      <c r="L30" s="9">
        <v>8.5531111628465828E-2</v>
      </c>
      <c r="M30" s="9">
        <v>0.1097607940641486</v>
      </c>
      <c r="N30" s="9">
        <v>0.14778047801852059</v>
      </c>
    </row>
    <row r="31" spans="2:25" x14ac:dyDescent="0.35">
      <c r="B31" s="4" t="s">
        <v>3</v>
      </c>
      <c r="C31" s="4" t="s">
        <v>1</v>
      </c>
      <c r="D31" s="4" t="s">
        <v>7</v>
      </c>
      <c r="E31" s="9">
        <v>8.2932592866386101E-2</v>
      </c>
      <c r="F31" s="9">
        <v>8.9076588514850924E-2</v>
      </c>
      <c r="G31" s="9">
        <v>9.1662862600724995E-2</v>
      </c>
      <c r="H31" s="9">
        <v>7.6304042254284637E-2</v>
      </c>
      <c r="I31" s="9">
        <v>8.6132038631990412E-2</v>
      </c>
      <c r="J31" s="9">
        <v>0.1073060935720147</v>
      </c>
      <c r="K31" s="9">
        <v>0.1017038427695017</v>
      </c>
      <c r="L31" s="9">
        <v>9.9905570294016519E-2</v>
      </c>
      <c r="M31" s="9">
        <v>4.3957179420244262E-2</v>
      </c>
      <c r="N31" s="9">
        <v>1.2199313790170981E-2</v>
      </c>
    </row>
    <row r="32" spans="2:25" x14ac:dyDescent="0.35">
      <c r="B32" s="4" t="s">
        <v>3</v>
      </c>
      <c r="C32" s="4" t="s">
        <v>1</v>
      </c>
      <c r="D32" s="4" t="s">
        <v>8</v>
      </c>
      <c r="E32" s="9">
        <v>0.3408279957874682</v>
      </c>
      <c r="F32" s="9">
        <v>0.1203232271341798</v>
      </c>
      <c r="G32" s="9">
        <v>0.42109958710412887</v>
      </c>
      <c r="H32" s="9">
        <v>0.22737128036356979</v>
      </c>
      <c r="I32" s="9">
        <v>0.23190305482073253</v>
      </c>
      <c r="J32" s="9">
        <v>0.19269729554428255</v>
      </c>
      <c r="K32" s="9">
        <v>0.25207104425196897</v>
      </c>
      <c r="L32" s="9">
        <v>0.26515988496995735</v>
      </c>
      <c r="M32" s="9">
        <v>0.27162621976277496</v>
      </c>
      <c r="N32" s="9">
        <v>0.28533649434575148</v>
      </c>
    </row>
    <row r="33" spans="1:14" x14ac:dyDescent="0.35">
      <c r="B33" s="4" t="s">
        <v>3</v>
      </c>
      <c r="C33" s="4" t="s">
        <v>1</v>
      </c>
      <c r="D33" s="4" t="s">
        <v>9</v>
      </c>
      <c r="E33" s="9">
        <v>4.7649250032296663E-2</v>
      </c>
      <c r="F33" s="9">
        <v>5.9700138090872892E-2</v>
      </c>
      <c r="G33" s="9">
        <v>8.7444875288323676E-2</v>
      </c>
      <c r="H33" s="9">
        <v>0.1221379293734678</v>
      </c>
      <c r="I33" s="9">
        <v>0.16374267734843229</v>
      </c>
      <c r="J33" s="9">
        <v>0.2522852126166969</v>
      </c>
      <c r="K33" s="9">
        <v>0.30796764579789099</v>
      </c>
      <c r="L33" s="9">
        <v>0.34690277674280018</v>
      </c>
      <c r="M33" s="9">
        <v>0.41816435739115709</v>
      </c>
      <c r="N33" s="9">
        <v>0.42125663001963681</v>
      </c>
    </row>
    <row r="34" spans="1:14" x14ac:dyDescent="0.35">
      <c r="B34" s="4" t="s">
        <v>3</v>
      </c>
      <c r="C34" s="4" t="s">
        <v>1</v>
      </c>
      <c r="D34" s="4" t="s">
        <v>10</v>
      </c>
      <c r="E34" s="9">
        <v>0</v>
      </c>
      <c r="F34" s="9">
        <v>0</v>
      </c>
      <c r="G34" s="9">
        <v>8.0574306236224236E-4</v>
      </c>
      <c r="H34" s="9">
        <v>9.5952196134348872E-4</v>
      </c>
      <c r="I34" s="9">
        <v>9.0979159053854663E-4</v>
      </c>
      <c r="J34" s="9">
        <v>9.9701837935878908E-4</v>
      </c>
      <c r="K34" s="9">
        <v>1.0004863578127647E-3</v>
      </c>
      <c r="L34" s="9">
        <v>1.0004212713853378E-3</v>
      </c>
      <c r="M34" s="9">
        <v>1.000466089781521E-3</v>
      </c>
      <c r="N34" s="9">
        <v>1.0003945628631931E-3</v>
      </c>
    </row>
    <row r="35" spans="1:14" x14ac:dyDescent="0.35">
      <c r="B35" s="4" t="s">
        <v>3</v>
      </c>
      <c r="C35" s="4" t="s">
        <v>1</v>
      </c>
      <c r="D35" s="4" t="s">
        <v>12</v>
      </c>
      <c r="E35" s="9">
        <v>0</v>
      </c>
      <c r="F35" s="9">
        <v>0</v>
      </c>
      <c r="G35" s="9">
        <v>1.3471549086320485E-2</v>
      </c>
      <c r="H35" s="9">
        <v>7.0488926333703572E-2</v>
      </c>
      <c r="I35" s="9">
        <v>0.10884174244883231</v>
      </c>
      <c r="J35" s="9">
        <v>7.3783411699165607E-2</v>
      </c>
      <c r="K35" s="9">
        <v>5.9000814371994274E-2</v>
      </c>
      <c r="L35" s="9">
        <v>0</v>
      </c>
      <c r="M35" s="9">
        <v>0</v>
      </c>
      <c r="N35" s="9">
        <v>0</v>
      </c>
    </row>
    <row r="36" spans="1:14" x14ac:dyDescent="0.35">
      <c r="B36" s="17" t="s">
        <v>3</v>
      </c>
      <c r="C36" s="17" t="s">
        <v>1</v>
      </c>
      <c r="D36" s="17" t="s">
        <v>11</v>
      </c>
      <c r="E36" s="18">
        <v>0</v>
      </c>
      <c r="F36" s="18">
        <v>0</v>
      </c>
      <c r="G36" s="18">
        <v>8.3167168453065474E-2</v>
      </c>
      <c r="H36" s="18">
        <v>0.35699415982317495</v>
      </c>
      <c r="I36" s="18">
        <v>0.3653934687301455</v>
      </c>
      <c r="J36" s="18">
        <v>0.38290281571514789</v>
      </c>
      <c r="K36" s="18">
        <v>0.38742752139048603</v>
      </c>
      <c r="L36" s="18">
        <v>0.39083840579133478</v>
      </c>
      <c r="M36" s="18">
        <v>0.40346431179397552</v>
      </c>
      <c r="N36" s="18">
        <v>0.43091633839970667</v>
      </c>
    </row>
    <row r="37" spans="1:14" x14ac:dyDescent="0.35"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35">
      <c r="E38" s="9"/>
      <c r="F38" s="9"/>
      <c r="G38" s="9"/>
      <c r="H38" s="9"/>
      <c r="I38" s="9"/>
      <c r="J38" s="9"/>
      <c r="K38" s="9"/>
      <c r="L38" s="9"/>
      <c r="M38" s="9"/>
      <c r="N38" s="9"/>
    </row>
    <row r="41" spans="1:14" ht="23.5" x14ac:dyDescent="0.55000000000000004">
      <c r="A41" s="34" t="s">
        <v>79</v>
      </c>
      <c r="B41" s="5"/>
      <c r="C41" s="5" t="s">
        <v>81</v>
      </c>
      <c r="D41" s="4" t="s">
        <v>82</v>
      </c>
      <c r="E41" s="5"/>
      <c r="F41" s="5"/>
      <c r="G41" s="5"/>
      <c r="H41" s="5"/>
      <c r="I41" s="5"/>
      <c r="J41" s="5"/>
      <c r="K41" s="5"/>
      <c r="L41" s="5"/>
      <c r="M41" s="5"/>
      <c r="N41" s="5"/>
    </row>
    <row r="43" spans="1:14" x14ac:dyDescent="0.35">
      <c r="B43" s="5" t="s">
        <v>14</v>
      </c>
      <c r="C43" s="5" t="s">
        <v>15</v>
      </c>
      <c r="D43" s="5" t="s">
        <v>80</v>
      </c>
      <c r="E43" s="5">
        <v>2010</v>
      </c>
      <c r="F43" s="5">
        <v>2020</v>
      </c>
      <c r="G43" s="5">
        <v>2030</v>
      </c>
      <c r="H43" s="5">
        <v>2040</v>
      </c>
      <c r="I43" s="5">
        <v>2050</v>
      </c>
      <c r="J43" s="5">
        <v>2060</v>
      </c>
      <c r="K43" s="5">
        <v>2070</v>
      </c>
      <c r="L43" s="5">
        <v>2080</v>
      </c>
      <c r="M43" s="5">
        <v>2090</v>
      </c>
      <c r="N43" s="5">
        <v>2100</v>
      </c>
    </row>
    <row r="44" spans="1:14" x14ac:dyDescent="0.35">
      <c r="B44" s="4" t="s">
        <v>3</v>
      </c>
      <c r="C44" s="4" t="s">
        <v>2</v>
      </c>
      <c r="D44" s="4" t="s">
        <v>83</v>
      </c>
      <c r="E44" s="30">
        <v>63.488300000000002</v>
      </c>
      <c r="F44" s="30">
        <v>58.041881107920013</v>
      </c>
      <c r="G44" s="30">
        <v>41.309037261753829</v>
      </c>
      <c r="H44" s="30">
        <v>40.564479669494332</v>
      </c>
      <c r="I44" s="30">
        <v>38.901034640695428</v>
      </c>
      <c r="J44" s="30">
        <v>37.425346972584336</v>
      </c>
      <c r="K44" s="30">
        <v>31.23544271476025</v>
      </c>
      <c r="L44" s="30">
        <v>24.488792882166315</v>
      </c>
      <c r="M44" s="30">
        <v>19.140887241580433</v>
      </c>
      <c r="N44" s="30">
        <v>16.85174521803431</v>
      </c>
    </row>
    <row r="45" spans="1:14" x14ac:dyDescent="0.35">
      <c r="B45" s="4" t="s">
        <v>3</v>
      </c>
      <c r="C45" s="4" t="s">
        <v>2</v>
      </c>
      <c r="D45" s="4" t="s">
        <v>84</v>
      </c>
      <c r="E45" s="30">
        <v>4.2652933099999997</v>
      </c>
      <c r="F45" s="30">
        <v>3.9889907203406905</v>
      </c>
      <c r="G45" s="30">
        <v>4.0053642071353162</v>
      </c>
      <c r="H45" s="30">
        <v>4.040157866573896</v>
      </c>
      <c r="I45" s="30">
        <v>4.1486322165882914</v>
      </c>
      <c r="J45" s="30">
        <v>4.2939469118905951</v>
      </c>
      <c r="K45" s="30">
        <v>4.4126546911516309</v>
      </c>
      <c r="L45" s="30">
        <v>4.461775151535508</v>
      </c>
      <c r="M45" s="30">
        <v>4.5088489260700575</v>
      </c>
      <c r="N45" s="30">
        <v>4.5436425855086373</v>
      </c>
    </row>
    <row r="46" spans="1:14" x14ac:dyDescent="0.35">
      <c r="B46" s="4" t="s">
        <v>3</v>
      </c>
      <c r="C46" s="4" t="s">
        <v>2</v>
      </c>
      <c r="D46" s="4" t="s">
        <v>85</v>
      </c>
      <c r="E46" s="30">
        <v>-24.092569999999998</v>
      </c>
      <c r="F46" s="30">
        <v>-19.502731240677964</v>
      </c>
      <c r="G46" s="30">
        <v>-14.347395800498752</v>
      </c>
      <c r="H46" s="30">
        <v>-11.886995280991735</v>
      </c>
      <c r="I46" s="30">
        <v>-10.525623336992314</v>
      </c>
      <c r="J46" s="30">
        <v>-9.7282815623943151</v>
      </c>
      <c r="K46" s="30">
        <v>-9.2675671971649454</v>
      </c>
      <c r="L46" s="30">
        <v>-9.0318771051805289</v>
      </c>
      <c r="M46" s="30">
        <v>-8.9671223753117193</v>
      </c>
      <c r="N46" s="30">
        <v>-9.0432343854133901</v>
      </c>
    </row>
    <row r="47" spans="1:14" x14ac:dyDescent="0.35">
      <c r="B47" s="4" t="s">
        <v>3</v>
      </c>
      <c r="C47" s="4" t="s">
        <v>2</v>
      </c>
      <c r="D47" s="4" t="s">
        <v>86</v>
      </c>
      <c r="E47" s="30">
        <v>5.4383999999999997</v>
      </c>
      <c r="F47" s="30">
        <v>5.701548387096774</v>
      </c>
      <c r="G47" s="30">
        <v>5.6138322580645159</v>
      </c>
      <c r="H47" s="30">
        <v>5.5261161290322578</v>
      </c>
      <c r="I47" s="30">
        <v>5.3506838709677416</v>
      </c>
      <c r="J47" s="30">
        <v>5.1313935483870958</v>
      </c>
      <c r="K47" s="30">
        <v>4.7805290322580651</v>
      </c>
      <c r="L47" s="30">
        <v>4.4296645161290327</v>
      </c>
      <c r="M47" s="30">
        <v>4.1665161290322574</v>
      </c>
      <c r="N47" s="30">
        <v>4.0349419354838707</v>
      </c>
    </row>
    <row r="48" spans="1:14" x14ac:dyDescent="0.35">
      <c r="B48" s="4" t="s">
        <v>3</v>
      </c>
      <c r="C48" s="4" t="s">
        <v>2</v>
      </c>
      <c r="D48" s="4" t="s">
        <v>87</v>
      </c>
      <c r="E48" s="30">
        <v>1.2053966900000015</v>
      </c>
      <c r="F48" s="30">
        <v>1.2269498988221044</v>
      </c>
      <c r="G48" s="30">
        <v>1.1867050654000437</v>
      </c>
      <c r="H48" s="30">
        <v>1.1714838727290584</v>
      </c>
      <c r="I48" s="30">
        <v>1.1562017952873993</v>
      </c>
      <c r="J48" s="30">
        <v>1.1190012003995338</v>
      </c>
      <c r="K48" s="30">
        <v>1.0332145585059103</v>
      </c>
      <c r="L48" s="30">
        <v>0.98742921095161196</v>
      </c>
      <c r="M48" s="30">
        <v>0.99516157682846529</v>
      </c>
      <c r="N48" s="30">
        <v>0.9755566806682483</v>
      </c>
    </row>
    <row r="49" spans="2:14" x14ac:dyDescent="0.35">
      <c r="B49" s="17" t="s">
        <v>3</v>
      </c>
      <c r="C49" s="17" t="s">
        <v>2</v>
      </c>
      <c r="D49" s="18" t="s">
        <v>88</v>
      </c>
      <c r="E49" s="29">
        <v>74.397390000000001</v>
      </c>
      <c r="F49" s="29">
        <v>68.959370114179578</v>
      </c>
      <c r="G49" s="29">
        <v>52.114938792353698</v>
      </c>
      <c r="H49" s="29">
        <v>51.302237537829541</v>
      </c>
      <c r="I49" s="29">
        <v>49.556552523538855</v>
      </c>
      <c r="J49" s="29">
        <v>47.969688633261555</v>
      </c>
      <c r="K49" s="29">
        <v>41.461840996675861</v>
      </c>
      <c r="L49" s="29">
        <v>34.367661760782468</v>
      </c>
      <c r="M49" s="29">
        <v>28.811413873511214</v>
      </c>
      <c r="N49" s="29">
        <v>26.405886419695065</v>
      </c>
    </row>
    <row r="51" spans="2:14" x14ac:dyDescent="0.35">
      <c r="B51" s="4" t="s">
        <v>3</v>
      </c>
      <c r="C51" s="4" t="s">
        <v>0</v>
      </c>
      <c r="D51" s="4" t="s">
        <v>83</v>
      </c>
      <c r="E51" s="30">
        <v>63.488300000000002</v>
      </c>
      <c r="F51" s="30">
        <v>56.548753043339183</v>
      </c>
      <c r="G51" s="30">
        <v>30.780619183991636</v>
      </c>
      <c r="H51" s="30">
        <v>8.3395126690456269</v>
      </c>
      <c r="I51" s="30">
        <v>-20.683524000215094</v>
      </c>
      <c r="J51" s="30">
        <v>-26.543908929724484</v>
      </c>
      <c r="K51" s="30">
        <v>-31.015374595305126</v>
      </c>
      <c r="L51" s="30">
        <v>-33.926617163303064</v>
      </c>
      <c r="M51" s="30">
        <v>-35.20520991070304</v>
      </c>
      <c r="N51" s="30">
        <v>-35.119685079637982</v>
      </c>
    </row>
    <row r="52" spans="2:14" x14ac:dyDescent="0.35">
      <c r="B52" s="4" t="s">
        <v>3</v>
      </c>
      <c r="C52" s="4" t="s">
        <v>0</v>
      </c>
      <c r="D52" s="4" t="s">
        <v>84</v>
      </c>
      <c r="E52" s="30">
        <v>4.2652933099999997</v>
      </c>
      <c r="F52" s="30">
        <v>4.0024345985507939</v>
      </c>
      <c r="G52" s="30">
        <v>3.6266287845257583</v>
      </c>
      <c r="H52" s="30">
        <v>2.9756427569523352</v>
      </c>
      <c r="I52" s="30">
        <v>2.5710867713625416</v>
      </c>
      <c r="J52" s="30">
        <v>2.5464437671641793</v>
      </c>
      <c r="K52" s="30">
        <v>2.6162656123928745</v>
      </c>
      <c r="L52" s="30">
        <v>2.6162656123928745</v>
      </c>
      <c r="M52" s="30">
        <v>2.6778731228887813</v>
      </c>
      <c r="N52" s="30">
        <v>2.8072488949301877</v>
      </c>
    </row>
    <row r="53" spans="2:14" x14ac:dyDescent="0.35">
      <c r="B53" s="4" t="s">
        <v>3</v>
      </c>
      <c r="C53" s="4" t="s">
        <v>0</v>
      </c>
      <c r="D53" s="4" t="s">
        <v>85</v>
      </c>
      <c r="E53" s="30">
        <v>-24.092569999999998</v>
      </c>
      <c r="F53" s="30">
        <v>-19.502731240677964</v>
      </c>
      <c r="G53" s="30">
        <v>-14.347395800498752</v>
      </c>
      <c r="H53" s="30">
        <v>-11.886995280991735</v>
      </c>
      <c r="I53" s="30">
        <v>-10.607127057522122</v>
      </c>
      <c r="J53" s="30">
        <v>-10.693876795539033</v>
      </c>
      <c r="K53" s="30">
        <v>-13.311674493290141</v>
      </c>
      <c r="L53" s="30">
        <v>-13.537189919999998</v>
      </c>
      <c r="M53" s="30">
        <v>-14.156756190944879</v>
      </c>
      <c r="N53" s="30">
        <v>-15.212336636700156</v>
      </c>
    </row>
    <row r="54" spans="2:14" x14ac:dyDescent="0.35">
      <c r="B54" s="4" t="s">
        <v>3</v>
      </c>
      <c r="C54" s="4" t="s">
        <v>0</v>
      </c>
      <c r="D54" s="4" t="s">
        <v>86</v>
      </c>
      <c r="E54" s="30">
        <v>5.4383999999999997</v>
      </c>
      <c r="F54" s="30">
        <v>5.701548387096774</v>
      </c>
      <c r="G54" s="30">
        <v>5.3506838709677416</v>
      </c>
      <c r="H54" s="30">
        <v>4.9121032258064519</v>
      </c>
      <c r="I54" s="30">
        <v>4.0787999999999993</v>
      </c>
      <c r="J54" s="30">
        <v>3.6840774193548382</v>
      </c>
      <c r="K54" s="30">
        <v>3.4647870967741934</v>
      </c>
      <c r="L54" s="30">
        <v>3.2016387096774195</v>
      </c>
      <c r="M54" s="30">
        <v>2.9384903225806456</v>
      </c>
      <c r="N54" s="30">
        <v>2.7191999999999998</v>
      </c>
    </row>
    <row r="55" spans="2:14" x14ac:dyDescent="0.35">
      <c r="B55" s="4" t="s">
        <v>3</v>
      </c>
      <c r="C55" s="4" t="s">
        <v>0</v>
      </c>
      <c r="D55" s="4" t="s">
        <v>87</v>
      </c>
      <c r="E55" s="30">
        <v>1.2053966900000015</v>
      </c>
      <c r="F55" s="30">
        <v>1.2288717127958009</v>
      </c>
      <c r="G55" s="30">
        <v>0.92735486156153968</v>
      </c>
      <c r="H55" s="30">
        <v>0.77406601140928133</v>
      </c>
      <c r="I55" s="30">
        <v>0.65486167487480529</v>
      </c>
      <c r="J55" s="30">
        <v>0.65352024500076122</v>
      </c>
      <c r="K55" s="30">
        <v>0.65004472214527953</v>
      </c>
      <c r="L55" s="30">
        <v>0.65894693858212561</v>
      </c>
      <c r="M55" s="30">
        <v>0.68114150558905606</v>
      </c>
      <c r="N55" s="30">
        <v>0.70065321284789528</v>
      </c>
    </row>
    <row r="56" spans="2:14" x14ac:dyDescent="0.35">
      <c r="B56" s="17" t="s">
        <v>3</v>
      </c>
      <c r="C56" s="17" t="s">
        <v>0</v>
      </c>
      <c r="D56" s="18" t="s">
        <v>88</v>
      </c>
      <c r="E56" s="29">
        <v>74.397390000000001</v>
      </c>
      <c r="F56" s="29">
        <v>67.48160774178254</v>
      </c>
      <c r="G56" s="29">
        <v>40.685286701046678</v>
      </c>
      <c r="H56" s="29">
        <v>17.001324663213694</v>
      </c>
      <c r="I56" s="29">
        <v>-13.378775553977748</v>
      </c>
      <c r="J56" s="29">
        <v>-19.659867498204704</v>
      </c>
      <c r="K56" s="29">
        <v>-24.284277163992776</v>
      </c>
      <c r="L56" s="29">
        <v>-27.449765902650647</v>
      </c>
      <c r="M56" s="29">
        <v>-28.907704959644558</v>
      </c>
      <c r="N56" s="29">
        <v>-28.892582971859895</v>
      </c>
    </row>
    <row r="58" spans="2:14" x14ac:dyDescent="0.35">
      <c r="B58" s="4" t="s">
        <v>3</v>
      </c>
      <c r="C58" s="4" t="s">
        <v>1</v>
      </c>
      <c r="D58" s="4" t="s">
        <v>83</v>
      </c>
      <c r="E58" s="30">
        <v>63.488300000000002</v>
      </c>
      <c r="F58" s="30">
        <v>56.532304996938656</v>
      </c>
      <c r="G58" s="30">
        <v>18.891918086928239</v>
      </c>
      <c r="H58" s="30">
        <v>-20.718218984496339</v>
      </c>
      <c r="I58" s="30">
        <v>-29.74364930289871</v>
      </c>
      <c r="J58" s="30">
        <v>-34.568343445900304</v>
      </c>
      <c r="K58" s="30">
        <v>-35.122698290684824</v>
      </c>
      <c r="L58" s="30">
        <v>-34.438946533301589</v>
      </c>
      <c r="M58" s="30">
        <v>-34.199930727690742</v>
      </c>
      <c r="N58" s="30">
        <v>-34.603267190993833</v>
      </c>
    </row>
    <row r="59" spans="2:14" x14ac:dyDescent="0.35">
      <c r="B59" s="4" t="s">
        <v>3</v>
      </c>
      <c r="C59" s="4" t="s">
        <v>1</v>
      </c>
      <c r="D59" s="4" t="s">
        <v>84</v>
      </c>
      <c r="E59" s="30">
        <v>4.2652933099999997</v>
      </c>
      <c r="F59" s="30">
        <v>4.0024345985507939</v>
      </c>
      <c r="G59" s="30">
        <v>3.5732356087626376</v>
      </c>
      <c r="H59" s="30">
        <v>2.8996601606740486</v>
      </c>
      <c r="I59" s="30">
        <v>2.2158167941694749</v>
      </c>
      <c r="J59" s="30">
        <v>2.3164423946461241</v>
      </c>
      <c r="K59" s="30">
        <v>2.4643004198363019</v>
      </c>
      <c r="L59" s="30">
        <v>2.536175848748194</v>
      </c>
      <c r="M59" s="30">
        <v>2.6552837023736156</v>
      </c>
      <c r="N59" s="30">
        <v>2.7846594744150215</v>
      </c>
    </row>
    <row r="60" spans="2:14" x14ac:dyDescent="0.35">
      <c r="B60" s="4" t="s">
        <v>3</v>
      </c>
      <c r="C60" s="4" t="s">
        <v>1</v>
      </c>
      <c r="D60" s="4" t="s">
        <v>85</v>
      </c>
      <c r="E60" s="30">
        <v>-24.092569999999998</v>
      </c>
      <c r="F60" s="30">
        <v>-19.502731240677964</v>
      </c>
      <c r="G60" s="30">
        <v>-18.381168421725235</v>
      </c>
      <c r="H60" s="30">
        <v>-15.574731229020033</v>
      </c>
      <c r="I60" s="30">
        <v>-14.149792710280373</v>
      </c>
      <c r="J60" s="30">
        <v>-13.480097741330832</v>
      </c>
      <c r="K60" s="30">
        <v>-13.311674493290141</v>
      </c>
      <c r="L60" s="30">
        <v>-13.537189919999998</v>
      </c>
      <c r="M60" s="30">
        <v>-14.156756190944879</v>
      </c>
      <c r="N60" s="30">
        <v>-15.212336636700156</v>
      </c>
    </row>
    <row r="61" spans="2:14" x14ac:dyDescent="0.35">
      <c r="B61" s="4" t="s">
        <v>3</v>
      </c>
      <c r="C61" s="4" t="s">
        <v>1</v>
      </c>
      <c r="D61" s="4" t="s">
        <v>86</v>
      </c>
      <c r="E61" s="30">
        <v>5.4383999999999997</v>
      </c>
      <c r="F61" s="30">
        <v>5.701548387096774</v>
      </c>
      <c r="G61" s="30">
        <v>5.3068258064516129</v>
      </c>
      <c r="H61" s="30">
        <v>4.6928129032258061</v>
      </c>
      <c r="I61" s="30">
        <v>3.903367741935484</v>
      </c>
      <c r="J61" s="30">
        <v>3.6402193548387092</v>
      </c>
      <c r="K61" s="30">
        <v>3.4209290322580643</v>
      </c>
      <c r="L61" s="30">
        <v>3.1577806451612895</v>
      </c>
      <c r="M61" s="30">
        <v>2.8946322580645165</v>
      </c>
      <c r="N61" s="30">
        <v>2.7191999999999998</v>
      </c>
    </row>
    <row r="62" spans="2:14" x14ac:dyDescent="0.35">
      <c r="B62" s="4" t="s">
        <v>3</v>
      </c>
      <c r="C62" s="4" t="s">
        <v>1</v>
      </c>
      <c r="D62" s="4" t="s">
        <v>87</v>
      </c>
      <c r="E62" s="30">
        <v>1.2053966900000015</v>
      </c>
      <c r="F62" s="30">
        <v>1.2289338774919056</v>
      </c>
      <c r="G62" s="30">
        <v>0.84221666745649448</v>
      </c>
      <c r="H62" s="30">
        <v>0.67550508558377143</v>
      </c>
      <c r="I62" s="30">
        <v>0.57873431732041725</v>
      </c>
      <c r="J62" s="30">
        <v>0.60617404367108496</v>
      </c>
      <c r="K62" s="30">
        <v>0.61800361458670572</v>
      </c>
      <c r="L62" s="30">
        <v>0.63952855547956311</v>
      </c>
      <c r="M62" s="30">
        <v>0.68111498519324143</v>
      </c>
      <c r="N62" s="30">
        <v>0.69318846478753504</v>
      </c>
    </row>
    <row r="63" spans="2:14" x14ac:dyDescent="0.35">
      <c r="B63" s="17" t="s">
        <v>3</v>
      </c>
      <c r="C63" s="17" t="s">
        <v>1</v>
      </c>
      <c r="D63" s="18" t="s">
        <v>88</v>
      </c>
      <c r="E63" s="29">
        <v>74.397390000000001</v>
      </c>
      <c r="F63" s="29">
        <v>67.465221860078117</v>
      </c>
      <c r="G63" s="29">
        <v>28.614196169598983</v>
      </c>
      <c r="H63" s="29">
        <v>-12.450240835012712</v>
      </c>
      <c r="I63" s="29">
        <v>-23.045730449473339</v>
      </c>
      <c r="J63" s="29">
        <v>-28.005507652744392</v>
      </c>
      <c r="K63" s="29">
        <v>-28.619465224003754</v>
      </c>
      <c r="L63" s="29">
        <v>-28.105461483912542</v>
      </c>
      <c r="M63" s="29">
        <v>-27.968899782059371</v>
      </c>
      <c r="N63" s="29">
        <v>-28.406219251791278</v>
      </c>
    </row>
  </sheetData>
  <sheetProtection password="F702" sheet="1" objects="1" scenarios="1"/>
  <pageMargins left="0.75" right="0.75" top="1" bottom="1" header="0.5" footer="0.5"/>
  <pageSetup paperSize="9" orientation="portrait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Y63"/>
  <sheetViews>
    <sheetView workbookViewId="0">
      <pane ySplit="1" topLeftCell="A2" activePane="bottomLeft" state="frozen"/>
      <selection pane="bottomLeft" activeCell="D1" sqref="D1"/>
    </sheetView>
  </sheetViews>
  <sheetFormatPr defaultColWidth="0" defaultRowHeight="15.5" x14ac:dyDescent="0.35"/>
  <cols>
    <col min="1" max="3" width="10.83203125" style="4" customWidth="1"/>
    <col min="4" max="4" width="21" style="4" bestFit="1" customWidth="1"/>
    <col min="5" max="14" width="10.83203125" style="4" customWidth="1"/>
    <col min="15" max="15" width="30.1640625" style="4" customWidth="1"/>
    <col min="16" max="25" width="0" style="4" hidden="1" customWidth="1"/>
    <col min="26" max="16384" width="10.83203125" style="4" hidden="1"/>
  </cols>
  <sheetData>
    <row r="1" spans="1:14" ht="96" customHeight="1" x14ac:dyDescent="0.35"/>
    <row r="2" spans="1:14" ht="23.5" x14ac:dyDescent="0.55000000000000004">
      <c r="A2" s="34" t="s">
        <v>13</v>
      </c>
      <c r="D2" s="8" t="s">
        <v>81</v>
      </c>
      <c r="E2" s="4" t="s">
        <v>20</v>
      </c>
    </row>
    <row r="4" spans="1:14" x14ac:dyDescent="0.35">
      <c r="B4" s="5" t="s">
        <v>14</v>
      </c>
      <c r="C4" s="5" t="s">
        <v>15</v>
      </c>
      <c r="D4" s="5" t="s">
        <v>16</v>
      </c>
      <c r="E4" s="5">
        <v>2010</v>
      </c>
      <c r="F4" s="5">
        <v>2020</v>
      </c>
      <c r="G4" s="5">
        <v>2030</v>
      </c>
      <c r="H4" s="5">
        <v>2040</v>
      </c>
      <c r="I4" s="5">
        <v>2050</v>
      </c>
      <c r="J4" s="5">
        <v>2060</v>
      </c>
      <c r="K4" s="5">
        <v>2070</v>
      </c>
      <c r="L4" s="5">
        <v>2080</v>
      </c>
      <c r="M4" s="5">
        <v>2090</v>
      </c>
      <c r="N4" s="5">
        <v>2100</v>
      </c>
    </row>
    <row r="5" spans="1:14" x14ac:dyDescent="0.35">
      <c r="B5" s="4" t="s">
        <v>112</v>
      </c>
      <c r="C5" s="4" t="s">
        <v>2</v>
      </c>
      <c r="D5" s="4" t="s">
        <v>18</v>
      </c>
      <c r="F5" s="9"/>
      <c r="G5" s="9"/>
      <c r="H5" s="9"/>
      <c r="I5" s="9"/>
      <c r="J5" s="9"/>
      <c r="K5" s="9"/>
      <c r="L5" s="9"/>
      <c r="M5" s="9"/>
      <c r="N5" s="9"/>
    </row>
    <row r="6" spans="1:14" x14ac:dyDescent="0.35">
      <c r="B6" s="4" t="s">
        <v>113</v>
      </c>
      <c r="C6" s="4" t="s">
        <v>2</v>
      </c>
      <c r="D6" s="4" t="s">
        <v>4</v>
      </c>
      <c r="E6" s="9">
        <v>138.28</v>
      </c>
      <c r="F6" s="9">
        <v>141.88999999999999</v>
      </c>
      <c r="G6" s="9">
        <v>153.82</v>
      </c>
      <c r="H6" s="9">
        <v>168.74</v>
      </c>
      <c r="I6" s="9">
        <v>181.4</v>
      </c>
      <c r="J6" s="9">
        <v>201.66</v>
      </c>
      <c r="K6" s="9">
        <v>236.07</v>
      </c>
      <c r="L6" s="9">
        <v>272.12</v>
      </c>
      <c r="M6" s="9">
        <v>285.36</v>
      </c>
      <c r="N6" s="9">
        <v>289.03000000000003</v>
      </c>
    </row>
    <row r="7" spans="1:14" x14ac:dyDescent="0.35">
      <c r="B7" s="4" t="s">
        <v>113</v>
      </c>
      <c r="C7" s="4" t="s">
        <v>2</v>
      </c>
      <c r="D7" s="4" t="s">
        <v>5</v>
      </c>
      <c r="E7" s="9">
        <v>164.95</v>
      </c>
      <c r="F7" s="9">
        <v>195.45</v>
      </c>
      <c r="G7" s="9">
        <v>192.08</v>
      </c>
      <c r="H7" s="9">
        <v>201.59</v>
      </c>
      <c r="I7" s="9">
        <v>205.54</v>
      </c>
      <c r="J7" s="9">
        <v>206.32</v>
      </c>
      <c r="K7" s="9">
        <v>181.82</v>
      </c>
      <c r="L7" s="9">
        <v>127.31</v>
      </c>
      <c r="M7" s="9">
        <v>91.94</v>
      </c>
      <c r="N7" s="9">
        <v>66.11</v>
      </c>
    </row>
    <row r="8" spans="1:14" x14ac:dyDescent="0.35">
      <c r="B8" s="4" t="s">
        <v>113</v>
      </c>
      <c r="C8" s="4" t="s">
        <v>2</v>
      </c>
      <c r="D8" s="4" t="s">
        <v>6</v>
      </c>
      <c r="E8" s="9">
        <v>102.12</v>
      </c>
      <c r="F8" s="9">
        <v>105.34</v>
      </c>
      <c r="G8" s="9">
        <v>119.87</v>
      </c>
      <c r="H8" s="9">
        <v>139.30000000000001</v>
      </c>
      <c r="I8" s="9">
        <v>163.19999999999999</v>
      </c>
      <c r="J8" s="9">
        <v>181.1</v>
      </c>
      <c r="K8" s="9">
        <v>187.81</v>
      </c>
      <c r="L8" s="9">
        <v>188.19</v>
      </c>
      <c r="M8" s="9">
        <v>193.89</v>
      </c>
      <c r="N8" s="9">
        <v>208.48</v>
      </c>
    </row>
    <row r="9" spans="1:14" x14ac:dyDescent="0.35">
      <c r="B9" s="4" t="s">
        <v>113</v>
      </c>
      <c r="C9" s="4" t="s">
        <v>2</v>
      </c>
      <c r="D9" s="4" t="s">
        <v>7</v>
      </c>
      <c r="E9" s="9">
        <v>10.27</v>
      </c>
      <c r="F9" s="9">
        <v>11.04</v>
      </c>
      <c r="G9" s="9">
        <v>9.4600000000000009</v>
      </c>
      <c r="H9" s="9">
        <v>5.49</v>
      </c>
      <c r="I9" s="9">
        <v>3.13</v>
      </c>
      <c r="J9" s="9">
        <v>1.29</v>
      </c>
      <c r="K9" s="9">
        <v>0.48</v>
      </c>
      <c r="L9" s="9">
        <v>0.17</v>
      </c>
      <c r="M9" s="9">
        <v>0.17</v>
      </c>
      <c r="N9" s="9">
        <v>0.17</v>
      </c>
    </row>
    <row r="10" spans="1:14" x14ac:dyDescent="0.35">
      <c r="B10" s="4" t="s">
        <v>113</v>
      </c>
      <c r="C10" s="4" t="s">
        <v>2</v>
      </c>
      <c r="D10" s="4" t="s">
        <v>8</v>
      </c>
      <c r="E10" s="9">
        <v>44.79</v>
      </c>
      <c r="F10" s="9">
        <v>34.17</v>
      </c>
      <c r="G10" s="9">
        <v>32.18</v>
      </c>
      <c r="H10" s="9">
        <v>23.35</v>
      </c>
      <c r="I10" s="9">
        <v>15.69</v>
      </c>
      <c r="J10" s="9">
        <v>14.55</v>
      </c>
      <c r="K10" s="9">
        <v>29.24</v>
      </c>
      <c r="L10" s="9">
        <v>58.53</v>
      </c>
      <c r="M10" s="9">
        <v>79.069999999999993</v>
      </c>
      <c r="N10" s="9">
        <v>89.84</v>
      </c>
    </row>
    <row r="11" spans="1:14" x14ac:dyDescent="0.35">
      <c r="B11" s="4" t="s">
        <v>113</v>
      </c>
      <c r="C11" s="4" t="s">
        <v>2</v>
      </c>
      <c r="D11" s="4" t="s">
        <v>9</v>
      </c>
      <c r="E11" s="9">
        <v>14.74</v>
      </c>
      <c r="F11" s="9">
        <v>21.29</v>
      </c>
      <c r="G11" s="9">
        <v>36.679999999999993</v>
      </c>
      <c r="H11" s="9">
        <v>59.24</v>
      </c>
      <c r="I11" s="9">
        <v>83.076999999999998</v>
      </c>
      <c r="J11" s="9">
        <v>106.46</v>
      </c>
      <c r="K11" s="9">
        <v>126.83000000000001</v>
      </c>
      <c r="L11" s="9">
        <v>146.20999999999998</v>
      </c>
      <c r="M11" s="9">
        <v>164.67000000000002</v>
      </c>
      <c r="N11" s="9">
        <v>180.88</v>
      </c>
    </row>
    <row r="12" spans="1:14" x14ac:dyDescent="0.35">
      <c r="B12" s="4" t="s">
        <v>113</v>
      </c>
      <c r="C12" s="4" t="s">
        <v>2</v>
      </c>
      <c r="D12" s="4" t="s">
        <v>10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0.01</v>
      </c>
      <c r="N12" s="9">
        <v>0.03</v>
      </c>
    </row>
    <row r="13" spans="1:14" x14ac:dyDescent="0.35">
      <c r="B13" s="4" t="s">
        <v>113</v>
      </c>
      <c r="C13" s="4" t="s">
        <v>2</v>
      </c>
      <c r="D13" s="4" t="s">
        <v>12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</row>
    <row r="14" spans="1:14" x14ac:dyDescent="0.35">
      <c r="B14" s="17" t="s">
        <v>113</v>
      </c>
      <c r="C14" s="17" t="s">
        <v>2</v>
      </c>
      <c r="D14" s="17" t="s">
        <v>11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14" x14ac:dyDescent="0.35"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35">
      <c r="B16" s="4" t="s">
        <v>113</v>
      </c>
      <c r="C16" s="4" t="s">
        <v>0</v>
      </c>
      <c r="D16" s="4" t="s">
        <v>17</v>
      </c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2:25" x14ac:dyDescent="0.35">
      <c r="B17" s="4" t="s">
        <v>113</v>
      </c>
      <c r="C17" s="4" t="s">
        <v>0</v>
      </c>
      <c r="D17" s="4" t="s">
        <v>4</v>
      </c>
      <c r="E17" s="9">
        <v>138.47999999999999</v>
      </c>
      <c r="F17" s="9">
        <v>131.27000000000001</v>
      </c>
      <c r="G17" s="9">
        <v>103.56</v>
      </c>
      <c r="H17" s="9">
        <v>54.129999999999995</v>
      </c>
      <c r="I17" s="9">
        <v>9.990000000000002</v>
      </c>
      <c r="J17" s="9">
        <v>1.6200000000000045</v>
      </c>
      <c r="K17" s="9">
        <v>0.89000000000000057</v>
      </c>
      <c r="L17" s="9">
        <v>0.40999999999999659</v>
      </c>
      <c r="M17" s="9">
        <v>0.34000000000000341</v>
      </c>
      <c r="N17" s="9">
        <v>0.5</v>
      </c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2:25" x14ac:dyDescent="0.35">
      <c r="B18" s="4" t="s">
        <v>113</v>
      </c>
      <c r="C18" s="4" t="s">
        <v>0</v>
      </c>
      <c r="D18" s="4" t="s">
        <v>5</v>
      </c>
      <c r="E18" s="9">
        <v>165.58</v>
      </c>
      <c r="F18" s="9">
        <v>209.53</v>
      </c>
      <c r="G18" s="9">
        <v>188.9</v>
      </c>
      <c r="H18" s="9">
        <v>163</v>
      </c>
      <c r="I18" s="9">
        <v>108.12</v>
      </c>
      <c r="J18" s="9">
        <v>52.31</v>
      </c>
      <c r="K18" s="9">
        <v>24.02</v>
      </c>
      <c r="L18" s="9">
        <v>16.52</v>
      </c>
      <c r="M18" s="9">
        <v>11.49</v>
      </c>
      <c r="N18" s="9">
        <v>1.98</v>
      </c>
    </row>
    <row r="19" spans="2:25" x14ac:dyDescent="0.35">
      <c r="B19" s="4" t="s">
        <v>113</v>
      </c>
      <c r="C19" s="4" t="s">
        <v>0</v>
      </c>
      <c r="D19" s="4" t="s">
        <v>6</v>
      </c>
      <c r="E19" s="9">
        <v>101.7</v>
      </c>
      <c r="F19" s="9">
        <v>105.04</v>
      </c>
      <c r="G19" s="9">
        <v>113.99</v>
      </c>
      <c r="H19" s="9">
        <v>122.57000000000001</v>
      </c>
      <c r="I19" s="9">
        <v>106.69999999999999</v>
      </c>
      <c r="J19" s="9">
        <v>85.999999999999986</v>
      </c>
      <c r="K19" s="9">
        <v>65.25</v>
      </c>
      <c r="L19" s="9">
        <v>48.719999999999992</v>
      </c>
      <c r="M19" s="9">
        <v>40.46</v>
      </c>
      <c r="N19" s="9">
        <v>36.25</v>
      </c>
    </row>
    <row r="20" spans="2:25" x14ac:dyDescent="0.35">
      <c r="B20" s="4" t="s">
        <v>113</v>
      </c>
      <c r="C20" s="4" t="s">
        <v>0</v>
      </c>
      <c r="D20" s="4" t="s">
        <v>7</v>
      </c>
      <c r="E20" s="9">
        <v>10.27</v>
      </c>
      <c r="F20" s="9">
        <v>11.04</v>
      </c>
      <c r="G20" s="9">
        <v>10.53</v>
      </c>
      <c r="H20" s="9">
        <v>8.82</v>
      </c>
      <c r="I20" s="9">
        <v>10.62</v>
      </c>
      <c r="J20" s="9">
        <v>15.88</v>
      </c>
      <c r="K20" s="9">
        <v>28.31</v>
      </c>
      <c r="L20" s="9">
        <v>43.88</v>
      </c>
      <c r="M20" s="9">
        <v>58.53</v>
      </c>
      <c r="N20" s="9">
        <v>74</v>
      </c>
    </row>
    <row r="21" spans="2:25" x14ac:dyDescent="0.35">
      <c r="B21" s="4" t="s">
        <v>113</v>
      </c>
      <c r="C21" s="4" t="s">
        <v>0</v>
      </c>
      <c r="D21" s="4" t="s">
        <v>8</v>
      </c>
      <c r="E21" s="9">
        <v>44.48</v>
      </c>
      <c r="F21" s="9">
        <v>31.36</v>
      </c>
      <c r="G21" s="9">
        <v>41.150000000000006</v>
      </c>
      <c r="H21" s="9">
        <v>47.400000000000006</v>
      </c>
      <c r="I21" s="9">
        <v>55.239999999999995</v>
      </c>
      <c r="J21" s="9">
        <v>61.47</v>
      </c>
      <c r="K21" s="9">
        <v>65.930000000000007</v>
      </c>
      <c r="L21" s="9">
        <v>72.179999999999993</v>
      </c>
      <c r="M21" s="9">
        <v>80.38</v>
      </c>
      <c r="N21" s="9">
        <v>87.109999999999985</v>
      </c>
    </row>
    <row r="22" spans="2:25" x14ac:dyDescent="0.35">
      <c r="B22" s="4" t="s">
        <v>113</v>
      </c>
      <c r="C22" s="4" t="s">
        <v>0</v>
      </c>
      <c r="D22" s="4" t="s">
        <v>9</v>
      </c>
      <c r="E22" s="9">
        <v>14.7</v>
      </c>
      <c r="F22" s="9">
        <v>19.57</v>
      </c>
      <c r="G22" s="9">
        <v>37.07</v>
      </c>
      <c r="H22" s="9">
        <v>66.070000000000007</v>
      </c>
      <c r="I22" s="9">
        <v>104.89</v>
      </c>
      <c r="J22" s="9">
        <v>146.44999999999999</v>
      </c>
      <c r="K22" s="9">
        <v>188.39</v>
      </c>
      <c r="L22" s="9">
        <v>224.14</v>
      </c>
      <c r="M22" s="9">
        <v>257.76</v>
      </c>
      <c r="N22" s="9">
        <v>297.02</v>
      </c>
    </row>
    <row r="23" spans="2:25" x14ac:dyDescent="0.35">
      <c r="B23" s="4" t="s">
        <v>113</v>
      </c>
      <c r="C23" s="4" t="s">
        <v>0</v>
      </c>
      <c r="D23" s="4" t="s">
        <v>10</v>
      </c>
      <c r="E23" s="9">
        <v>0</v>
      </c>
      <c r="F23" s="9">
        <v>0</v>
      </c>
      <c r="G23" s="9">
        <v>4.03</v>
      </c>
      <c r="H23" s="9">
        <v>23.12</v>
      </c>
      <c r="I23" s="9">
        <v>48.4</v>
      </c>
      <c r="J23" s="9">
        <v>57.87</v>
      </c>
      <c r="K23" s="9">
        <v>57.1</v>
      </c>
      <c r="L23" s="9">
        <v>41.84</v>
      </c>
      <c r="M23" s="9">
        <v>33.65</v>
      </c>
      <c r="N23" s="9">
        <v>20.13</v>
      </c>
    </row>
    <row r="24" spans="2:25" x14ac:dyDescent="0.35">
      <c r="B24" s="4" t="s">
        <v>113</v>
      </c>
      <c r="C24" s="4" t="s">
        <v>0</v>
      </c>
      <c r="D24" s="4" t="s">
        <v>12</v>
      </c>
      <c r="E24" s="9">
        <v>0</v>
      </c>
      <c r="F24" s="9">
        <v>0</v>
      </c>
      <c r="G24" s="9">
        <v>3.9</v>
      </c>
      <c r="H24" s="9">
        <v>18.989999999999998</v>
      </c>
      <c r="I24" s="9">
        <v>51.74</v>
      </c>
      <c r="J24" s="9">
        <v>69.760000000000005</v>
      </c>
      <c r="K24" s="9">
        <v>62.62</v>
      </c>
      <c r="L24" s="9">
        <v>42.27</v>
      </c>
      <c r="M24" s="9">
        <v>21.15</v>
      </c>
      <c r="N24" s="9">
        <v>6.02</v>
      </c>
    </row>
    <row r="25" spans="2:25" x14ac:dyDescent="0.35">
      <c r="B25" s="17" t="s">
        <v>113</v>
      </c>
      <c r="C25" s="17" t="s">
        <v>0</v>
      </c>
      <c r="D25" s="17" t="s">
        <v>11</v>
      </c>
      <c r="E25" s="18">
        <v>0</v>
      </c>
      <c r="F25" s="18">
        <v>0</v>
      </c>
      <c r="G25" s="18">
        <v>6.41</v>
      </c>
      <c r="H25" s="18">
        <v>25.83</v>
      </c>
      <c r="I25" s="18">
        <v>64.47</v>
      </c>
      <c r="J25" s="18">
        <v>93.88</v>
      </c>
      <c r="K25" s="18">
        <v>107.32</v>
      </c>
      <c r="L25" s="18">
        <v>118.2</v>
      </c>
      <c r="M25" s="18">
        <v>126.35</v>
      </c>
      <c r="N25" s="18">
        <v>133.9</v>
      </c>
    </row>
    <row r="26" spans="2:25" x14ac:dyDescent="0.35"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2:25" x14ac:dyDescent="0.35">
      <c r="B27" s="4" t="s">
        <v>113</v>
      </c>
      <c r="C27" s="4" t="s">
        <v>1</v>
      </c>
      <c r="D27" s="4" t="s">
        <v>17</v>
      </c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2:25" x14ac:dyDescent="0.35">
      <c r="B28" s="4" t="s">
        <v>113</v>
      </c>
      <c r="C28" s="4" t="s">
        <v>1</v>
      </c>
      <c r="D28" s="4" t="s">
        <v>4</v>
      </c>
      <c r="E28" s="9">
        <v>138.46</v>
      </c>
      <c r="F28" s="9">
        <v>131.25</v>
      </c>
      <c r="G28" s="9">
        <v>31.240000000000002</v>
      </c>
      <c r="H28" s="9">
        <v>7.2000000000000028</v>
      </c>
      <c r="I28" s="9">
        <v>1.2900000000000063</v>
      </c>
      <c r="J28" s="9">
        <v>0.10000000000000142</v>
      </c>
      <c r="K28" s="9">
        <v>0.12000000000000099</v>
      </c>
      <c r="L28" s="9">
        <v>4.9999999999999822E-2</v>
      </c>
      <c r="M28" s="9">
        <v>4.0000000000000036E-2</v>
      </c>
      <c r="N28" s="9">
        <v>3.0000000000000027E-2</v>
      </c>
    </row>
    <row r="29" spans="2:25" x14ac:dyDescent="0.35">
      <c r="B29" s="4" t="s">
        <v>113</v>
      </c>
      <c r="C29" s="4" t="s">
        <v>1</v>
      </c>
      <c r="D29" s="4" t="s">
        <v>5</v>
      </c>
      <c r="E29" s="9">
        <v>165.58</v>
      </c>
      <c r="F29" s="9">
        <v>209.53</v>
      </c>
      <c r="G29" s="9">
        <v>159.75</v>
      </c>
      <c r="H29" s="9">
        <v>82.56</v>
      </c>
      <c r="I29" s="9">
        <v>24.39</v>
      </c>
      <c r="J29" s="9">
        <v>6.12</v>
      </c>
      <c r="K29" s="9">
        <v>0.51</v>
      </c>
      <c r="L29" s="9">
        <v>6.0000000000000001E-3</v>
      </c>
      <c r="M29" s="9">
        <v>4.0000000000000001E-3</v>
      </c>
      <c r="N29" s="9">
        <v>2E-3</v>
      </c>
    </row>
    <row r="30" spans="2:25" x14ac:dyDescent="0.35">
      <c r="B30" s="4" t="s">
        <v>113</v>
      </c>
      <c r="C30" s="4" t="s">
        <v>1</v>
      </c>
      <c r="D30" s="4" t="s">
        <v>6</v>
      </c>
      <c r="E30" s="9">
        <v>101.7</v>
      </c>
      <c r="F30" s="9">
        <v>105.04</v>
      </c>
      <c r="G30" s="9">
        <v>118.53999999999999</v>
      </c>
      <c r="H30" s="9">
        <v>108.18</v>
      </c>
      <c r="I30" s="9">
        <v>59.089999999999996</v>
      </c>
      <c r="J30" s="9">
        <v>40.61</v>
      </c>
      <c r="K30" s="9">
        <v>29.5</v>
      </c>
      <c r="L30" s="9">
        <v>26.32</v>
      </c>
      <c r="M30" s="9">
        <v>28.169999999999998</v>
      </c>
      <c r="N30" s="9">
        <v>31.41</v>
      </c>
    </row>
    <row r="31" spans="2:25" x14ac:dyDescent="0.35">
      <c r="B31" s="4" t="s">
        <v>113</v>
      </c>
      <c r="C31" s="4" t="s">
        <v>1</v>
      </c>
      <c r="D31" s="4" t="s">
        <v>7</v>
      </c>
      <c r="E31" s="9">
        <v>10.27</v>
      </c>
      <c r="F31" s="9">
        <v>11.04</v>
      </c>
      <c r="G31" s="9">
        <v>15.23</v>
      </c>
      <c r="H31" s="9">
        <v>23.81</v>
      </c>
      <c r="I31" s="9">
        <v>38.74</v>
      </c>
      <c r="J31" s="9">
        <v>69.760000000000005</v>
      </c>
      <c r="K31" s="9">
        <v>88.43</v>
      </c>
      <c r="L31" s="9">
        <v>83.48</v>
      </c>
      <c r="M31" s="9">
        <v>68.239999999999995</v>
      </c>
      <c r="N31" s="9">
        <v>43.02</v>
      </c>
    </row>
    <row r="32" spans="2:25" x14ac:dyDescent="0.35">
      <c r="B32" s="4" t="s">
        <v>113</v>
      </c>
      <c r="C32" s="4" t="s">
        <v>1</v>
      </c>
      <c r="D32" s="4" t="s">
        <v>8</v>
      </c>
      <c r="E32" s="9">
        <v>44.48</v>
      </c>
      <c r="F32" s="9">
        <v>31.36</v>
      </c>
      <c r="G32" s="9">
        <v>64.06</v>
      </c>
      <c r="H32" s="9">
        <v>78.180000000000007</v>
      </c>
      <c r="I32" s="9">
        <v>68.349999999999994</v>
      </c>
      <c r="J32" s="9">
        <v>60.41</v>
      </c>
      <c r="K32" s="9">
        <v>67.099999999999994</v>
      </c>
      <c r="L32" s="9">
        <v>75.36</v>
      </c>
      <c r="M32" s="9">
        <v>81.829999999999984</v>
      </c>
      <c r="N32" s="9">
        <v>87.5</v>
      </c>
    </row>
    <row r="33" spans="1:14" x14ac:dyDescent="0.35">
      <c r="B33" s="4" t="s">
        <v>113</v>
      </c>
      <c r="C33" s="4" t="s">
        <v>1</v>
      </c>
      <c r="D33" s="4" t="s">
        <v>9</v>
      </c>
      <c r="E33" s="9">
        <v>14.7</v>
      </c>
      <c r="F33" s="9">
        <v>19.57</v>
      </c>
      <c r="G33" s="9">
        <v>48.06</v>
      </c>
      <c r="H33" s="9">
        <v>79.839999999999989</v>
      </c>
      <c r="I33" s="9">
        <v>121.82</v>
      </c>
      <c r="J33" s="9">
        <v>173.39999999999998</v>
      </c>
      <c r="K33" s="9">
        <v>237.01000000000002</v>
      </c>
      <c r="L33" s="9">
        <v>279.32</v>
      </c>
      <c r="M33" s="9">
        <v>315.87</v>
      </c>
      <c r="N33" s="9">
        <v>357.6</v>
      </c>
    </row>
    <row r="34" spans="1:14" x14ac:dyDescent="0.35">
      <c r="B34" s="4" t="s">
        <v>113</v>
      </c>
      <c r="C34" s="4" t="s">
        <v>1</v>
      </c>
      <c r="D34" s="4" t="s">
        <v>10</v>
      </c>
      <c r="E34" s="9">
        <v>0</v>
      </c>
      <c r="F34" s="9">
        <v>0</v>
      </c>
      <c r="G34" s="9">
        <v>19.79</v>
      </c>
      <c r="H34" s="9">
        <v>48.72</v>
      </c>
      <c r="I34" s="9">
        <v>80.16</v>
      </c>
      <c r="J34" s="9">
        <v>44.86</v>
      </c>
      <c r="K34" s="9">
        <v>12.11</v>
      </c>
      <c r="L34" s="9">
        <v>3.14</v>
      </c>
      <c r="M34" s="9">
        <v>1.07</v>
      </c>
      <c r="N34" s="9">
        <v>0.37</v>
      </c>
    </row>
    <row r="35" spans="1:14" x14ac:dyDescent="0.35">
      <c r="B35" s="4" t="s">
        <v>113</v>
      </c>
      <c r="C35" s="4" t="s">
        <v>1</v>
      </c>
      <c r="D35" s="4" t="s">
        <v>12</v>
      </c>
      <c r="E35" s="9">
        <v>0</v>
      </c>
      <c r="F35" s="9">
        <v>0</v>
      </c>
      <c r="G35" s="9">
        <v>12.6</v>
      </c>
      <c r="H35" s="9">
        <v>37.979999999999997</v>
      </c>
      <c r="I35" s="9">
        <v>40.1</v>
      </c>
      <c r="J35" s="9">
        <v>26.41</v>
      </c>
      <c r="K35" s="9">
        <v>12.83</v>
      </c>
      <c r="L35" s="9">
        <v>0.19</v>
      </c>
      <c r="M35" s="9">
        <v>0.16</v>
      </c>
      <c r="N35" s="9">
        <v>0.09</v>
      </c>
    </row>
    <row r="36" spans="1:14" x14ac:dyDescent="0.35">
      <c r="B36" s="17" t="s">
        <v>113</v>
      </c>
      <c r="C36" s="17" t="s">
        <v>1</v>
      </c>
      <c r="D36" s="17" t="s">
        <v>11</v>
      </c>
      <c r="E36" s="18">
        <v>0</v>
      </c>
      <c r="F36" s="18">
        <v>0</v>
      </c>
      <c r="G36" s="18">
        <v>8.09</v>
      </c>
      <c r="H36" s="18">
        <v>31.54</v>
      </c>
      <c r="I36" s="18">
        <v>71.599999999999994</v>
      </c>
      <c r="J36" s="18">
        <v>95.66</v>
      </c>
      <c r="K36" s="18">
        <v>106.15</v>
      </c>
      <c r="L36" s="18">
        <v>115.02</v>
      </c>
      <c r="M36" s="18">
        <v>124.9</v>
      </c>
      <c r="N36" s="18">
        <v>133.51</v>
      </c>
    </row>
    <row r="37" spans="1:14" x14ac:dyDescent="0.35"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35">
      <c r="E38" s="9"/>
      <c r="F38" s="9"/>
      <c r="G38" s="9"/>
      <c r="H38" s="9"/>
      <c r="I38" s="9"/>
      <c r="J38" s="9"/>
      <c r="K38" s="9"/>
      <c r="L38" s="9"/>
      <c r="M38" s="9"/>
      <c r="N38" s="9"/>
    </row>
    <row r="40" spans="1:14" x14ac:dyDescent="0.35"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4" ht="23.5" x14ac:dyDescent="0.55000000000000004">
      <c r="A41" s="34" t="s">
        <v>79</v>
      </c>
      <c r="B41" s="5"/>
      <c r="C41" s="5" t="s">
        <v>81</v>
      </c>
      <c r="D41" s="4" t="s">
        <v>82</v>
      </c>
      <c r="E41" s="5"/>
      <c r="F41" s="5"/>
      <c r="G41" s="5"/>
      <c r="H41" s="5"/>
      <c r="I41" s="5"/>
      <c r="J41" s="5"/>
      <c r="K41" s="5"/>
      <c r="L41" s="5"/>
      <c r="M41" s="5"/>
      <c r="N41" s="5"/>
    </row>
    <row r="43" spans="1:14" x14ac:dyDescent="0.35">
      <c r="B43" s="5" t="s">
        <v>14</v>
      </c>
      <c r="C43" s="5" t="s">
        <v>15</v>
      </c>
      <c r="D43" s="5" t="s">
        <v>80</v>
      </c>
      <c r="E43" s="5">
        <v>2010</v>
      </c>
      <c r="F43" s="5">
        <v>2020</v>
      </c>
      <c r="G43" s="5">
        <v>2030</v>
      </c>
      <c r="H43" s="5">
        <v>2040</v>
      </c>
      <c r="I43" s="5">
        <v>2050</v>
      </c>
      <c r="J43" s="5">
        <v>2060</v>
      </c>
      <c r="K43" s="5">
        <v>2070</v>
      </c>
      <c r="L43" s="5">
        <v>2080</v>
      </c>
      <c r="M43" s="5">
        <v>2090</v>
      </c>
      <c r="N43" s="5">
        <v>2100</v>
      </c>
    </row>
    <row r="44" spans="1:14" x14ac:dyDescent="0.35">
      <c r="B44" s="4" t="s">
        <v>113</v>
      </c>
      <c r="C44" s="4" t="s">
        <v>2</v>
      </c>
      <c r="D44" s="4" t="s">
        <v>83</v>
      </c>
      <c r="E44" s="19">
        <v>32719.45</v>
      </c>
      <c r="F44" s="19">
        <v>35501.14</v>
      </c>
      <c r="G44" s="19">
        <v>37344.32</v>
      </c>
      <c r="H44" s="19">
        <v>40699.089999999997</v>
      </c>
      <c r="I44" s="19">
        <v>43747.87</v>
      </c>
      <c r="J44" s="19">
        <v>46953.4</v>
      </c>
      <c r="K44" s="19">
        <v>48952.639999999999</v>
      </c>
      <c r="L44" s="19">
        <v>48500.76</v>
      </c>
      <c r="M44" s="19">
        <v>47596.68</v>
      </c>
      <c r="N44" s="19">
        <v>46951.43</v>
      </c>
    </row>
    <row r="45" spans="1:14" x14ac:dyDescent="0.35">
      <c r="B45" s="4" t="s">
        <v>113</v>
      </c>
      <c r="C45" s="4" t="s">
        <v>2</v>
      </c>
      <c r="D45" s="4" t="s">
        <v>84</v>
      </c>
      <c r="E45" s="19">
        <v>8855.7900000000009</v>
      </c>
      <c r="F45" s="19">
        <v>9820.4500000000007</v>
      </c>
      <c r="G45" s="19">
        <v>10791.33</v>
      </c>
      <c r="H45" s="19">
        <v>12061.7</v>
      </c>
      <c r="I45" s="19">
        <v>12694.38</v>
      </c>
      <c r="J45" s="19">
        <v>12858.29</v>
      </c>
      <c r="K45" s="19">
        <v>13024.09</v>
      </c>
      <c r="L45" s="19">
        <v>13031.29</v>
      </c>
      <c r="M45" s="19">
        <v>12890.92</v>
      </c>
      <c r="N45" s="19">
        <v>12701.58</v>
      </c>
    </row>
    <row r="46" spans="1:14" x14ac:dyDescent="0.35">
      <c r="B46" s="4" t="s">
        <v>113</v>
      </c>
      <c r="C46" s="4" t="s">
        <v>2</v>
      </c>
      <c r="D46" s="4" t="s">
        <v>85</v>
      </c>
      <c r="E46" s="19">
        <v>3589.8</v>
      </c>
      <c r="F46" s="19">
        <v>3242.38</v>
      </c>
      <c r="G46" s="19">
        <v>2770.92</v>
      </c>
      <c r="H46" s="19">
        <v>2212.54</v>
      </c>
      <c r="I46" s="19">
        <v>1579.32</v>
      </c>
      <c r="J46" s="19">
        <v>881.95</v>
      </c>
      <c r="K46" s="19">
        <v>128.38999999999999</v>
      </c>
      <c r="L46" s="19">
        <v>-673.8</v>
      </c>
      <c r="M46" s="19">
        <v>-1518.49</v>
      </c>
      <c r="N46" s="19">
        <v>-2400.9899999999998</v>
      </c>
    </row>
    <row r="47" spans="1:14" x14ac:dyDescent="0.35">
      <c r="B47" s="4" t="s">
        <v>113</v>
      </c>
      <c r="C47" s="4" t="s">
        <v>2</v>
      </c>
      <c r="D47" s="4" t="s">
        <v>86</v>
      </c>
      <c r="E47" s="19">
        <v>3796.2</v>
      </c>
      <c r="F47" s="19">
        <v>4373.08</v>
      </c>
      <c r="G47" s="19">
        <v>4767.3900000000003</v>
      </c>
      <c r="H47" s="19">
        <v>5150.93</v>
      </c>
      <c r="I47" s="19">
        <v>5477.97</v>
      </c>
      <c r="J47" s="19">
        <v>5670.32</v>
      </c>
      <c r="K47" s="19">
        <v>5786.45</v>
      </c>
      <c r="L47" s="19">
        <v>5761.98</v>
      </c>
      <c r="M47" s="19">
        <v>5777.35</v>
      </c>
      <c r="N47" s="19">
        <v>5827.47</v>
      </c>
    </row>
    <row r="48" spans="1:14" x14ac:dyDescent="0.35">
      <c r="B48" s="4" t="s">
        <v>113</v>
      </c>
      <c r="C48" s="4" t="s">
        <v>2</v>
      </c>
      <c r="D48" s="4" t="s">
        <v>87</v>
      </c>
      <c r="E48" s="19">
        <v>742.9900000000016</v>
      </c>
      <c r="F48" s="19">
        <v>915.62999999999738</v>
      </c>
      <c r="G48" s="19">
        <v>971.16999999999825</v>
      </c>
      <c r="H48" s="19">
        <v>1055.7400000000052</v>
      </c>
      <c r="I48" s="19">
        <v>1123.2799999999988</v>
      </c>
      <c r="J48" s="19">
        <v>1153.6800000000003</v>
      </c>
      <c r="K48" s="19">
        <v>1140.5800000000017</v>
      </c>
      <c r="L48" s="19">
        <v>1118.260000000002</v>
      </c>
      <c r="M48" s="19">
        <v>1097.0300000000061</v>
      </c>
      <c r="N48" s="19">
        <v>1079.989999999998</v>
      </c>
    </row>
    <row r="49" spans="2:14" x14ac:dyDescent="0.35">
      <c r="B49" s="17" t="s">
        <v>113</v>
      </c>
      <c r="C49" s="17" t="s">
        <v>2</v>
      </c>
      <c r="D49" s="18" t="s">
        <v>88</v>
      </c>
      <c r="E49" s="29">
        <v>46114.430000000008</v>
      </c>
      <c r="F49" s="29">
        <v>50610.299999999996</v>
      </c>
      <c r="G49" s="29">
        <v>53874.21</v>
      </c>
      <c r="H49" s="29">
        <v>58967.46</v>
      </c>
      <c r="I49" s="29">
        <v>63043.5</v>
      </c>
      <c r="J49" s="29">
        <v>66635.689999999988</v>
      </c>
      <c r="K49" s="29">
        <v>68903.759999999995</v>
      </c>
      <c r="L49" s="29">
        <v>68412.289999999994</v>
      </c>
      <c r="M49" s="29">
        <v>67361.98000000001</v>
      </c>
      <c r="N49" s="29">
        <v>66560.47</v>
      </c>
    </row>
    <row r="51" spans="2:14" x14ac:dyDescent="0.35">
      <c r="B51" s="4" t="s">
        <v>113</v>
      </c>
      <c r="C51" s="4" t="s">
        <v>0</v>
      </c>
      <c r="D51" s="4" t="s">
        <v>83</v>
      </c>
      <c r="E51" s="30">
        <v>32766.16</v>
      </c>
      <c r="F51" s="30">
        <v>35526.54</v>
      </c>
      <c r="G51" s="30">
        <v>30917.65</v>
      </c>
      <c r="H51" s="30">
        <v>23059.59</v>
      </c>
      <c r="I51" s="30">
        <v>10966.82</v>
      </c>
      <c r="J51" s="30">
        <v>2690.67</v>
      </c>
      <c r="K51" s="30">
        <v>-1658.33</v>
      </c>
      <c r="L51" s="30">
        <v>-4141.05</v>
      </c>
      <c r="M51" s="30">
        <v>-5825.12</v>
      </c>
      <c r="N51" s="30">
        <v>-7577.62</v>
      </c>
    </row>
    <row r="52" spans="2:14" x14ac:dyDescent="0.35">
      <c r="B52" s="4" t="s">
        <v>113</v>
      </c>
      <c r="C52" s="4" t="s">
        <v>0</v>
      </c>
      <c r="D52" s="4" t="s">
        <v>84</v>
      </c>
      <c r="E52" s="30">
        <v>8836.34</v>
      </c>
      <c r="F52" s="30">
        <v>9682.0499999999993</v>
      </c>
      <c r="G52" s="30">
        <v>9376.14</v>
      </c>
      <c r="H52" s="30">
        <v>9614.23</v>
      </c>
      <c r="I52" s="30">
        <v>9226.1200000000008</v>
      </c>
      <c r="J52" s="30">
        <v>8486.83</v>
      </c>
      <c r="K52" s="30">
        <v>7862.3</v>
      </c>
      <c r="L52" s="30">
        <v>7205.03</v>
      </c>
      <c r="M52" s="30">
        <v>6877.27</v>
      </c>
      <c r="N52" s="30">
        <v>6518.4</v>
      </c>
    </row>
    <row r="53" spans="2:14" x14ac:dyDescent="0.35">
      <c r="B53" s="4" t="s">
        <v>113</v>
      </c>
      <c r="C53" s="4" t="s">
        <v>0</v>
      </c>
      <c r="D53" s="4" t="s">
        <v>85</v>
      </c>
      <c r="E53" s="30">
        <v>3589.8</v>
      </c>
      <c r="F53" s="30">
        <v>3242.38</v>
      </c>
      <c r="G53" s="30">
        <v>2601.66</v>
      </c>
      <c r="H53" s="30">
        <v>1715.17</v>
      </c>
      <c r="I53" s="30">
        <v>436.23</v>
      </c>
      <c r="J53" s="30">
        <v>-1234</v>
      </c>
      <c r="K53" s="30">
        <v>-3520.33</v>
      </c>
      <c r="L53" s="30">
        <v>-5799.64</v>
      </c>
      <c r="M53" s="30">
        <v>-6938.96</v>
      </c>
      <c r="N53" s="30">
        <v>-8018.89</v>
      </c>
    </row>
    <row r="54" spans="2:14" x14ac:dyDescent="0.35">
      <c r="B54" s="4" t="s">
        <v>113</v>
      </c>
      <c r="C54" s="4" t="s">
        <v>0</v>
      </c>
      <c r="D54" s="4" t="s">
        <v>86</v>
      </c>
      <c r="E54" s="30">
        <v>3796.06</v>
      </c>
      <c r="F54" s="30">
        <v>4370.6099999999997</v>
      </c>
      <c r="G54" s="30">
        <v>4545.6099999999997</v>
      </c>
      <c r="H54" s="30">
        <v>4742.1899999999996</v>
      </c>
      <c r="I54" s="30">
        <v>4806.8999999999996</v>
      </c>
      <c r="J54" s="30">
        <v>4739.3500000000004</v>
      </c>
      <c r="K54" s="30">
        <v>4723.16</v>
      </c>
      <c r="L54" s="30">
        <v>4462.07</v>
      </c>
      <c r="M54" s="30">
        <v>4404.79</v>
      </c>
      <c r="N54" s="30">
        <v>4382.2</v>
      </c>
    </row>
    <row r="55" spans="2:14" x14ac:dyDescent="0.35">
      <c r="B55" s="4" t="s">
        <v>113</v>
      </c>
      <c r="C55" s="4" t="s">
        <v>0</v>
      </c>
      <c r="D55" s="4" t="s">
        <v>87</v>
      </c>
      <c r="E55" s="30">
        <v>743.06000000000131</v>
      </c>
      <c r="F55" s="30">
        <v>914.83000000000175</v>
      </c>
      <c r="G55" s="30">
        <v>560.2300000000032</v>
      </c>
      <c r="H55" s="30">
        <v>548.09999999999854</v>
      </c>
      <c r="I55" s="30">
        <v>517.94000000000051</v>
      </c>
      <c r="J55" s="30">
        <v>500.63999999999942</v>
      </c>
      <c r="K55" s="30">
        <v>526.11999999999989</v>
      </c>
      <c r="L55" s="30">
        <v>566.15000000000146</v>
      </c>
      <c r="M55" s="30">
        <v>599.58999999999924</v>
      </c>
      <c r="N55" s="30">
        <v>624.03000000000156</v>
      </c>
    </row>
    <row r="56" spans="2:14" x14ac:dyDescent="0.35">
      <c r="B56" s="17" t="s">
        <v>113</v>
      </c>
      <c r="C56" s="17" t="s">
        <v>0</v>
      </c>
      <c r="D56" s="18" t="s">
        <v>88</v>
      </c>
      <c r="E56" s="29">
        <v>46141.619999999995</v>
      </c>
      <c r="F56" s="29">
        <v>50494.03</v>
      </c>
      <c r="G56" s="29">
        <v>45399.630000000005</v>
      </c>
      <c r="H56" s="29">
        <v>37964.11</v>
      </c>
      <c r="I56" s="29">
        <v>25517.780000000002</v>
      </c>
      <c r="J56" s="29">
        <v>16417.489999999998</v>
      </c>
      <c r="K56" s="29">
        <v>11453.25</v>
      </c>
      <c r="L56" s="29">
        <v>8092.2000000000007</v>
      </c>
      <c r="M56" s="29">
        <v>6056.53</v>
      </c>
      <c r="N56" s="29">
        <v>3947.0100000000011</v>
      </c>
    </row>
    <row r="57" spans="2:14" x14ac:dyDescent="0.35"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2:14" x14ac:dyDescent="0.35">
      <c r="B58" s="4" t="s">
        <v>113</v>
      </c>
      <c r="C58" s="4" t="s">
        <v>1</v>
      </c>
      <c r="D58" s="4" t="s">
        <v>83</v>
      </c>
      <c r="E58" s="30">
        <v>32764.85</v>
      </c>
      <c r="F58" s="30">
        <v>35524.519999999997</v>
      </c>
      <c r="G58" s="30">
        <v>21947.040000000001</v>
      </c>
      <c r="H58" s="30">
        <v>11470.76</v>
      </c>
      <c r="I58" s="30">
        <v>553.51</v>
      </c>
      <c r="J58" s="30">
        <v>-4055.5</v>
      </c>
      <c r="K58" s="30">
        <v>-6165.53</v>
      </c>
      <c r="L58" s="30">
        <v>-7183.79</v>
      </c>
      <c r="M58" s="30">
        <v>-7838.74</v>
      </c>
      <c r="N58" s="30">
        <v>-8336.7800000000007</v>
      </c>
    </row>
    <row r="59" spans="2:14" x14ac:dyDescent="0.35">
      <c r="B59" s="4" t="s">
        <v>113</v>
      </c>
      <c r="C59" s="4" t="s">
        <v>1</v>
      </c>
      <c r="D59" s="4" t="s">
        <v>84</v>
      </c>
      <c r="E59" s="30">
        <v>8836.1299999999992</v>
      </c>
      <c r="F59" s="30">
        <v>9681.84</v>
      </c>
      <c r="G59" s="30">
        <v>8766.92</v>
      </c>
      <c r="H59" s="30">
        <v>8865.43</v>
      </c>
      <c r="I59" s="30">
        <v>8518.75</v>
      </c>
      <c r="J59" s="30">
        <v>7628.37</v>
      </c>
      <c r="K59" s="30">
        <v>6711.99</v>
      </c>
      <c r="L59" s="30">
        <v>6128.7</v>
      </c>
      <c r="M59" s="30">
        <v>6202.36</v>
      </c>
      <c r="N59" s="30">
        <v>6315.73</v>
      </c>
    </row>
    <row r="60" spans="2:14" x14ac:dyDescent="0.35">
      <c r="B60" s="4" t="s">
        <v>113</v>
      </c>
      <c r="C60" s="4" t="s">
        <v>1</v>
      </c>
      <c r="D60" s="4" t="s">
        <v>85</v>
      </c>
      <c r="E60" s="30">
        <v>3589.8</v>
      </c>
      <c r="F60" s="30">
        <v>3242.38</v>
      </c>
      <c r="G60" s="30">
        <v>2365.5300000000002</v>
      </c>
      <c r="H60" s="30">
        <v>1224.96</v>
      </c>
      <c r="I60" s="30">
        <v>-288.07</v>
      </c>
      <c r="J60" s="30">
        <v>-2028.05</v>
      </c>
      <c r="K60" s="30">
        <v>-3949.39</v>
      </c>
      <c r="L60" s="30">
        <v>-5799.64</v>
      </c>
      <c r="M60" s="30">
        <v>-6938.96</v>
      </c>
      <c r="N60" s="30">
        <v>-8018.89</v>
      </c>
    </row>
    <row r="61" spans="2:14" x14ac:dyDescent="0.35">
      <c r="B61" s="4" t="s">
        <v>113</v>
      </c>
      <c r="C61" s="4" t="s">
        <v>1</v>
      </c>
      <c r="D61" s="4" t="s">
        <v>86</v>
      </c>
      <c r="E61" s="30">
        <v>3796.06</v>
      </c>
      <c r="F61" s="30">
        <v>4370.6000000000004</v>
      </c>
      <c r="G61" s="30">
        <v>4392.55</v>
      </c>
      <c r="H61" s="30">
        <v>4480.58</v>
      </c>
      <c r="I61" s="30">
        <v>4572.16</v>
      </c>
      <c r="J61" s="30">
        <v>4578.21</v>
      </c>
      <c r="K61" s="30">
        <v>4442.2</v>
      </c>
      <c r="L61" s="30">
        <v>4403.8500000000004</v>
      </c>
      <c r="M61" s="30">
        <v>4378.1000000000004</v>
      </c>
      <c r="N61" s="30">
        <v>4367.0200000000004</v>
      </c>
    </row>
    <row r="62" spans="2:14" x14ac:dyDescent="0.35">
      <c r="B62" s="4" t="s">
        <v>113</v>
      </c>
      <c r="C62" s="4" t="s">
        <v>1</v>
      </c>
      <c r="D62" s="4" t="s">
        <v>87</v>
      </c>
      <c r="E62" s="30">
        <v>743.06000000000495</v>
      </c>
      <c r="F62" s="30">
        <v>914.84000000000378</v>
      </c>
      <c r="G62" s="30">
        <v>495.37000000000626</v>
      </c>
      <c r="H62" s="30">
        <v>444.43000000000029</v>
      </c>
      <c r="I62" s="30">
        <v>440.27000000000066</v>
      </c>
      <c r="J62" s="30">
        <v>474.39000000000033</v>
      </c>
      <c r="K62" s="30">
        <v>513.35999999999967</v>
      </c>
      <c r="L62" s="30">
        <v>555.54</v>
      </c>
      <c r="M62" s="30">
        <v>586.6899999999996</v>
      </c>
      <c r="N62" s="30">
        <v>612.84000000000106</v>
      </c>
    </row>
    <row r="63" spans="2:14" x14ac:dyDescent="0.35">
      <c r="B63" s="17" t="s">
        <v>113</v>
      </c>
      <c r="C63" s="17" t="s">
        <v>1</v>
      </c>
      <c r="D63" s="18" t="s">
        <v>88</v>
      </c>
      <c r="E63" s="29">
        <v>46140.1</v>
      </c>
      <c r="F63" s="29">
        <v>50491.8</v>
      </c>
      <c r="G63" s="29">
        <v>35601.880000000005</v>
      </c>
      <c r="H63" s="29">
        <v>25261.200000000004</v>
      </c>
      <c r="I63" s="29">
        <v>14084.69</v>
      </c>
      <c r="J63" s="29">
        <v>8625.4699999999993</v>
      </c>
      <c r="K63" s="29">
        <v>5502.0199999999995</v>
      </c>
      <c r="L63" s="29">
        <v>3904.3</v>
      </c>
      <c r="M63" s="29">
        <v>3328.41</v>
      </c>
      <c r="N63" s="29">
        <v>2958.8099999999995</v>
      </c>
    </row>
  </sheetData>
  <sheetProtection password="F702" sheet="1" objects="1" scenarios="1"/>
  <pageMargins left="0.75" right="0.75" top="1" bottom="1" header="0.5" footer="0.5"/>
  <pageSetup paperSize="9" orientation="portrait" horizontalDpi="4294967292" verticalDpi="429496729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-0.499984740745262"/>
  </sheetPr>
  <dimension ref="A1:O149"/>
  <sheetViews>
    <sheetView topLeftCell="A121" workbookViewId="0">
      <selection activeCell="I153" sqref="I153"/>
    </sheetView>
  </sheetViews>
  <sheetFormatPr defaultColWidth="10.6640625" defaultRowHeight="15.5" x14ac:dyDescent="0.35"/>
  <cols>
    <col min="1" max="1" width="27.1640625" bestFit="1" customWidth="1"/>
    <col min="2" max="2" width="8.5" bestFit="1" customWidth="1"/>
    <col min="4" max="4" width="13.83203125" bestFit="1" customWidth="1"/>
  </cols>
  <sheetData>
    <row r="1" spans="1:15" ht="23.5" x14ac:dyDescent="0.55000000000000004">
      <c r="A1" s="23" t="s">
        <v>13</v>
      </c>
    </row>
    <row r="3" spans="1:15" x14ac:dyDescent="0.35">
      <c r="A3" s="2" t="s">
        <v>29</v>
      </c>
      <c r="B3" s="2" t="s">
        <v>14</v>
      </c>
      <c r="C3" s="2" t="s">
        <v>15</v>
      </c>
      <c r="D3" s="2" t="s">
        <v>95</v>
      </c>
      <c r="E3" s="2" t="s">
        <v>16</v>
      </c>
      <c r="F3" s="2">
        <v>2010</v>
      </c>
      <c r="G3" s="2">
        <v>2020</v>
      </c>
      <c r="H3" s="2">
        <v>2030</v>
      </c>
      <c r="I3" s="2">
        <v>2040</v>
      </c>
      <c r="J3" s="2">
        <v>2050</v>
      </c>
      <c r="K3" s="2">
        <v>2060</v>
      </c>
      <c r="L3" s="2">
        <v>2070</v>
      </c>
      <c r="M3" s="2">
        <v>2080</v>
      </c>
      <c r="N3" s="2">
        <v>2090</v>
      </c>
      <c r="O3" s="2">
        <v>2100</v>
      </c>
    </row>
    <row r="4" spans="1:15" x14ac:dyDescent="0.35">
      <c r="A4" t="str">
        <f>B4&amp;D4&amp;E4</f>
        <v>EU28BaselinePeat</v>
      </c>
      <c r="B4" t="s">
        <v>19</v>
      </c>
      <c r="C4" t="s">
        <v>2</v>
      </c>
      <c r="D4" t="str">
        <f>IFERROR(VLOOKUP(C4,Admin!$B$2:$C$4,2,0),"")</f>
        <v>Baseline</v>
      </c>
      <c r="E4" t="s">
        <v>18</v>
      </c>
      <c r="F4" s="1">
        <v>0.14892620799037756</v>
      </c>
      <c r="G4" s="1">
        <v>0.10697089576808552</v>
      </c>
      <c r="H4" s="1">
        <v>9.8481019775635878E-2</v>
      </c>
      <c r="I4" s="1">
        <v>9.2140911017064675E-2</v>
      </c>
      <c r="J4" s="1">
        <v>0.10156859791464158</v>
      </c>
      <c r="K4" s="1">
        <v>0.11264885319614354</v>
      </c>
      <c r="L4" s="1">
        <v>0.11730718124221075</v>
      </c>
      <c r="M4" s="1">
        <v>0.12054355805439788</v>
      </c>
      <c r="N4" s="1">
        <v>0.11570739642944095</v>
      </c>
      <c r="O4" s="1">
        <v>0.10436186436459766</v>
      </c>
    </row>
    <row r="5" spans="1:15" x14ac:dyDescent="0.35">
      <c r="A5" t="str">
        <f t="shared" ref="A5:A68" si="0">B5&amp;D5&amp;E5</f>
        <v>EU28Baselinecoal_w/o_CCS</v>
      </c>
      <c r="B5" t="s">
        <v>19</v>
      </c>
      <c r="C5" t="s">
        <v>2</v>
      </c>
      <c r="D5" t="str">
        <f>IFERROR(VLOOKUP(C5,Admin!$B$2:$C$4,2,0),"")</f>
        <v>Baseline</v>
      </c>
      <c r="E5" t="s">
        <v>4</v>
      </c>
      <c r="F5" s="1">
        <v>11.925075995355716</v>
      </c>
      <c r="G5" s="1">
        <v>8.5655579265680117</v>
      </c>
      <c r="H5" s="1">
        <v>7.8857419440939971</v>
      </c>
      <c r="I5" s="1">
        <v>7.3780658286203051</v>
      </c>
      <c r="J5" s="1">
        <v>8.1329758221742132</v>
      </c>
      <c r="K5" s="1">
        <v>9.0202131195100179</v>
      </c>
      <c r="L5" s="1">
        <v>9.3932227912814064</v>
      </c>
      <c r="M5" s="1">
        <v>9.6523715331699549</v>
      </c>
      <c r="N5" s="1">
        <v>9.2651220645797068</v>
      </c>
      <c r="O5" s="1">
        <v>8.3566430674528682</v>
      </c>
    </row>
    <row r="6" spans="1:15" x14ac:dyDescent="0.35">
      <c r="A6" t="str">
        <f t="shared" si="0"/>
        <v>EU28Baselineoil</v>
      </c>
      <c r="B6" t="s">
        <v>19</v>
      </c>
      <c r="C6" t="s">
        <v>2</v>
      </c>
      <c r="D6" t="str">
        <f>IFERROR(VLOOKUP(C6,Admin!$B$2:$C$4,2,0),"")</f>
        <v>Baseline</v>
      </c>
      <c r="E6" t="s">
        <v>5</v>
      </c>
      <c r="F6" s="1">
        <v>27.943149820112723</v>
      </c>
      <c r="G6" s="1">
        <v>30.535178655000358</v>
      </c>
      <c r="H6" s="1">
        <v>25.865368647527173</v>
      </c>
      <c r="I6" s="1">
        <v>22.738508701090549</v>
      </c>
      <c r="J6" s="1">
        <v>18.377889758039821</v>
      </c>
      <c r="K6" s="1">
        <v>14.951806694530669</v>
      </c>
      <c r="L6" s="1">
        <v>9.6758821529107806</v>
      </c>
      <c r="M6" s="1">
        <v>5.5570829578017813</v>
      </c>
      <c r="N6" s="1">
        <v>3.6764035693100325</v>
      </c>
      <c r="O6" s="1">
        <v>2.6357897816653262</v>
      </c>
    </row>
    <row r="7" spans="1:15" x14ac:dyDescent="0.35">
      <c r="A7" t="str">
        <f t="shared" si="0"/>
        <v>EU28Baselinegas_w/o_CCS</v>
      </c>
      <c r="B7" t="s">
        <v>19</v>
      </c>
      <c r="C7" t="s">
        <v>2</v>
      </c>
      <c r="D7" t="str">
        <f>IFERROR(VLOOKUP(C7,Admin!$B$2:$C$4,2,0),"")</f>
        <v>Baseline</v>
      </c>
      <c r="E7" t="s">
        <v>6</v>
      </c>
      <c r="F7" s="1">
        <v>17.254885559782185</v>
      </c>
      <c r="G7" s="1">
        <v>18.419375848959344</v>
      </c>
      <c r="H7" s="1">
        <v>18.385119976130014</v>
      </c>
      <c r="I7" s="1">
        <v>19.705893635923239</v>
      </c>
      <c r="J7" s="1">
        <v>19.816781430565321</v>
      </c>
      <c r="K7" s="1">
        <v>19.979141333188881</v>
      </c>
      <c r="L7" s="1">
        <v>19.043474656215803</v>
      </c>
      <c r="M7" s="1">
        <v>17.144519260915882</v>
      </c>
      <c r="N7" s="1">
        <v>16.17370111135391</v>
      </c>
      <c r="O7" s="1">
        <v>15.427934555046964</v>
      </c>
    </row>
    <row r="8" spans="1:15" x14ac:dyDescent="0.35">
      <c r="A8" t="str">
        <f t="shared" si="0"/>
        <v>EU28BaselineNuclear</v>
      </c>
      <c r="B8" t="s">
        <v>19</v>
      </c>
      <c r="C8" t="s">
        <v>2</v>
      </c>
      <c r="D8" t="str">
        <f>IFERROR(VLOOKUP(C8,Admin!$B$2:$C$4,2,0),"")</f>
        <v>Baseline</v>
      </c>
      <c r="E8" t="s">
        <v>7</v>
      </c>
      <c r="F8" s="1">
        <v>3.6017903079459574</v>
      </c>
      <c r="G8" s="1">
        <v>3.6500744803299572</v>
      </c>
      <c r="H8" s="1">
        <v>3.3499531729762682</v>
      </c>
      <c r="I8" s="1">
        <v>1.8401662137133212</v>
      </c>
      <c r="J8" s="1">
        <v>0.94966941116801573</v>
      </c>
      <c r="K8" s="1">
        <v>0.27248921556813421</v>
      </c>
      <c r="L8" s="1">
        <v>8.7010117993816319E-2</v>
      </c>
      <c r="M8" s="1">
        <v>1.9486382722112314E-2</v>
      </c>
      <c r="N8" s="1">
        <v>1.9517348595096511E-2</v>
      </c>
      <c r="O8" s="1">
        <v>1.9545958828580984E-2</v>
      </c>
    </row>
    <row r="9" spans="1:15" x14ac:dyDescent="0.35">
      <c r="A9" t="str">
        <f t="shared" si="0"/>
        <v>EU28Baselinebio_w/o_CCS</v>
      </c>
      <c r="B9" t="s">
        <v>19</v>
      </c>
      <c r="C9" t="s">
        <v>2</v>
      </c>
      <c r="D9" t="str">
        <f>IFERROR(VLOOKUP(C9,Admin!$B$2:$C$4,2,0),"")</f>
        <v>Baseline</v>
      </c>
      <c r="E9" t="s">
        <v>8</v>
      </c>
      <c r="F9" s="1">
        <v>3.3474771894365234</v>
      </c>
      <c r="G9" s="1">
        <v>1.4399974312629882</v>
      </c>
      <c r="H9" s="1">
        <v>1.2999267493052047</v>
      </c>
      <c r="I9" s="1">
        <v>1.0238251272387187</v>
      </c>
      <c r="J9" s="1">
        <v>0.91752395334868131</v>
      </c>
      <c r="K9" s="1">
        <v>0.92054669804326883</v>
      </c>
      <c r="L9" s="1">
        <v>1.1315053470938616</v>
      </c>
      <c r="M9" s="1">
        <v>1.2600046838524337</v>
      </c>
      <c r="N9" s="1">
        <v>3.3250633497806295</v>
      </c>
      <c r="O9" s="1">
        <v>4.1574497108868496</v>
      </c>
    </row>
    <row r="10" spans="1:15" x14ac:dyDescent="0.35">
      <c r="A10" t="str">
        <f t="shared" si="0"/>
        <v>EU28Baselineren</v>
      </c>
      <c r="B10" t="s">
        <v>19</v>
      </c>
      <c r="C10" t="s">
        <v>2</v>
      </c>
      <c r="D10" t="str">
        <f>IFERROR(VLOOKUP(C10,Admin!$B$2:$C$4,2,0),"")</f>
        <v>Baseline</v>
      </c>
      <c r="E10" t="s">
        <v>9</v>
      </c>
      <c r="F10" s="1">
        <v>2.0017174137296454</v>
      </c>
      <c r="G10" s="1">
        <v>2.4647465641201567</v>
      </c>
      <c r="H10" s="1">
        <v>3.2613032525287591</v>
      </c>
      <c r="I10" s="1">
        <v>4.5982070778539619</v>
      </c>
      <c r="J10" s="1">
        <v>5.5719974233606528</v>
      </c>
      <c r="K10" s="1">
        <v>6.6664888109662899</v>
      </c>
      <c r="L10" s="1">
        <v>7.9746212188508334</v>
      </c>
      <c r="M10" s="1">
        <v>9.1190110684809369</v>
      </c>
      <c r="N10" s="1">
        <v>9.189775845200522</v>
      </c>
      <c r="O10" s="1">
        <v>9.1069768363112722</v>
      </c>
    </row>
    <row r="11" spans="1:15" x14ac:dyDescent="0.35">
      <c r="A11" t="str">
        <f t="shared" si="0"/>
        <v>EU28Baselinecoal_with_CCS</v>
      </c>
      <c r="B11" t="s">
        <v>19</v>
      </c>
      <c r="C11" t="s">
        <v>2</v>
      </c>
      <c r="D11" t="str">
        <f>IFERROR(VLOOKUP(C11,Admin!$B$2:$C$4,2,0),"")</f>
        <v>Baseline</v>
      </c>
      <c r="E11" t="s">
        <v>10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8.3985313383265169E-3</v>
      </c>
      <c r="O11" s="1">
        <v>2.5377367118079922E-2</v>
      </c>
    </row>
    <row r="12" spans="1:15" x14ac:dyDescent="0.35">
      <c r="A12" t="str">
        <f t="shared" si="0"/>
        <v>EU28Baselinegas_with_CCS</v>
      </c>
      <c r="B12" t="s">
        <v>19</v>
      </c>
      <c r="C12" t="s">
        <v>2</v>
      </c>
      <c r="D12" t="str">
        <f>IFERROR(VLOOKUP(C12,Admin!$B$2:$C$4,2,0),"")</f>
        <v>Baseline</v>
      </c>
      <c r="E12" t="s">
        <v>12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</row>
    <row r="13" spans="1:15" x14ac:dyDescent="0.35">
      <c r="A13" t="str">
        <f t="shared" si="0"/>
        <v>EU28Baselinebio_with_CCS</v>
      </c>
      <c r="B13" t="s">
        <v>19</v>
      </c>
      <c r="C13" t="s">
        <v>2</v>
      </c>
      <c r="D13" t="str">
        <f>IFERROR(VLOOKUP(C13,Admin!$B$2:$C$4,2,0),"")</f>
        <v>Baseline</v>
      </c>
      <c r="E13" t="s">
        <v>11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35">
      <c r="A14" t="str">
        <f t="shared" si="0"/>
        <v>EU28Cancun Agr. Compatible-2Cpeat</v>
      </c>
      <c r="B14" t="s">
        <v>19</v>
      </c>
      <c r="C14" t="s">
        <v>0</v>
      </c>
      <c r="D14" t="str">
        <f>IFERROR(VLOOKUP(C14,Admin!$B$2:$C$4,2,0),"")</f>
        <v>Cancun Agr. Compatible-2C</v>
      </c>
      <c r="E14" t="s">
        <v>17</v>
      </c>
      <c r="F14" s="1">
        <v>0.14797397997103698</v>
      </c>
      <c r="G14" s="1">
        <v>8.9942238811091257E-2</v>
      </c>
      <c r="H14" s="1">
        <v>4.7083524199925592E-2</v>
      </c>
      <c r="I14" s="1">
        <v>1.8998303775066311E-2</v>
      </c>
      <c r="J14" s="1">
        <v>2.6636784388014982E-3</v>
      </c>
      <c r="K14" s="1">
        <v>7.1256292323819642E-4</v>
      </c>
      <c r="L14" s="1">
        <v>1.1853541132574375E-4</v>
      </c>
      <c r="M14" s="1">
        <v>1.2079590178023603E-4</v>
      </c>
      <c r="N14" s="1">
        <v>1.280974354703198E-5</v>
      </c>
      <c r="O14" s="1">
        <v>2.3753635554807403E-4</v>
      </c>
    </row>
    <row r="15" spans="1:15" x14ac:dyDescent="0.35">
      <c r="A15" t="str">
        <f t="shared" si="0"/>
        <v>EU28Cancun Agr. Compatible-2Ccoal_w/o_CCS</v>
      </c>
      <c r="B15" t="s">
        <v>19</v>
      </c>
      <c r="C15" t="s">
        <v>0</v>
      </c>
      <c r="D15" t="str">
        <f>IFERROR(VLOOKUP(C15,Admin!$B$2:$C$4,2,0),"")</f>
        <v>Cancun Agr. Compatible-2C</v>
      </c>
      <c r="E15" t="s">
        <v>4</v>
      </c>
      <c r="F15" s="1">
        <v>11.848827552259138</v>
      </c>
      <c r="G15" s="1">
        <v>7.2020099584083717</v>
      </c>
      <c r="H15" s="1">
        <v>3.7701530965561192</v>
      </c>
      <c r="I15" s="1">
        <v>1.5212649227942299</v>
      </c>
      <c r="J15" s="1">
        <v>0.21329065070904585</v>
      </c>
      <c r="K15" s="1">
        <v>5.7057566466993816E-2</v>
      </c>
      <c r="L15" s="1">
        <v>9.4915717473419772E-3</v>
      </c>
      <c r="M15" s="1">
        <v>9.6725776348909193E-3</v>
      </c>
      <c r="N15" s="1">
        <v>1.0257238624463184E-3</v>
      </c>
      <c r="O15" s="1">
        <v>1.9020420447109221E-2</v>
      </c>
    </row>
    <row r="16" spans="1:15" x14ac:dyDescent="0.35">
      <c r="A16" t="str">
        <f t="shared" si="0"/>
        <v>EU28Cancun Agr. Compatible-2Coil</v>
      </c>
      <c r="B16" t="s">
        <v>19</v>
      </c>
      <c r="C16" t="s">
        <v>0</v>
      </c>
      <c r="D16" t="str">
        <f>IFERROR(VLOOKUP(C16,Admin!$B$2:$C$4,2,0),"")</f>
        <v>Cancun Agr. Compatible-2C</v>
      </c>
      <c r="E16" t="s">
        <v>5</v>
      </c>
      <c r="F16" s="1">
        <v>27.483656563948951</v>
      </c>
      <c r="G16" s="1">
        <v>32.590639702182656</v>
      </c>
      <c r="H16" s="1">
        <v>24.533238862770403</v>
      </c>
      <c r="I16" s="1">
        <v>15.922060043599686</v>
      </c>
      <c r="J16" s="1">
        <v>6.6900551177565495</v>
      </c>
      <c r="K16" s="1">
        <v>3.4224337929800388</v>
      </c>
      <c r="L16" s="1">
        <v>1.3642997614452117</v>
      </c>
      <c r="M16" s="1">
        <v>1.1933265911132731</v>
      </c>
      <c r="N16" s="1">
        <v>0.29715232629115568</v>
      </c>
      <c r="O16" s="1">
        <v>2.9056267384368548E-2</v>
      </c>
    </row>
    <row r="17" spans="1:15" x14ac:dyDescent="0.35">
      <c r="A17" t="str">
        <f t="shared" si="0"/>
        <v>EU28Cancun Agr. Compatible-2Cgas_w/o_CCS</v>
      </c>
      <c r="B17" t="s">
        <v>19</v>
      </c>
      <c r="C17" t="s">
        <v>0</v>
      </c>
      <c r="D17" t="str">
        <f>IFERROR(VLOOKUP(C17,Admin!$B$2:$C$4,2,0),"")</f>
        <v>Cancun Agr. Compatible-2C</v>
      </c>
      <c r="E17" t="s">
        <v>6</v>
      </c>
      <c r="F17" s="1">
        <v>17.254670925903334</v>
      </c>
      <c r="G17" s="1">
        <v>18.180204136830341</v>
      </c>
      <c r="H17" s="1">
        <v>18.476483517477245</v>
      </c>
      <c r="I17" s="1">
        <v>18.347552177471375</v>
      </c>
      <c r="J17" s="1">
        <v>13.543713865057018</v>
      </c>
      <c r="K17" s="1">
        <v>8.1989966507798311</v>
      </c>
      <c r="L17" s="1">
        <v>6.3094910670448776</v>
      </c>
      <c r="M17" s="1">
        <v>5.100878654039513</v>
      </c>
      <c r="N17" s="1">
        <v>7.6809079168932248</v>
      </c>
      <c r="O17" s="1">
        <v>10.507570541778595</v>
      </c>
    </row>
    <row r="18" spans="1:15" x14ac:dyDescent="0.35">
      <c r="A18" t="str">
        <f t="shared" si="0"/>
        <v>EU28Cancun Agr. Compatible-2CNuclear</v>
      </c>
      <c r="B18" t="s">
        <v>19</v>
      </c>
      <c r="C18" t="s">
        <v>0</v>
      </c>
      <c r="D18" t="str">
        <f>IFERROR(VLOOKUP(C18,Admin!$B$2:$C$4,2,0),"")</f>
        <v>Cancun Agr. Compatible-2C</v>
      </c>
      <c r="E18" t="s">
        <v>7</v>
      </c>
      <c r="F18" s="1">
        <v>3.6017906563512261</v>
      </c>
      <c r="G18" s="1">
        <v>3.6508004759059549</v>
      </c>
      <c r="H18" s="1">
        <v>3.3522649966205953</v>
      </c>
      <c r="I18" s="1">
        <v>1.8431716059522745</v>
      </c>
      <c r="J18" s="1">
        <v>0.95479243420513371</v>
      </c>
      <c r="K18" s="1">
        <v>0.27444963715515858</v>
      </c>
      <c r="L18" s="1">
        <v>8.7895951121939861E-2</v>
      </c>
      <c r="M18" s="1">
        <v>1.9635677481510821E-2</v>
      </c>
      <c r="N18" s="1">
        <v>1.9690366114367773E-2</v>
      </c>
      <c r="O18" s="1">
        <v>1.9716355465756973E-2</v>
      </c>
    </row>
    <row r="19" spans="1:15" x14ac:dyDescent="0.35">
      <c r="A19" t="str">
        <f t="shared" si="0"/>
        <v>EU28Cancun Agr. Compatible-2Cbio_w/o_CCS</v>
      </c>
      <c r="B19" t="s">
        <v>19</v>
      </c>
      <c r="C19" t="s">
        <v>0</v>
      </c>
      <c r="D19" t="str">
        <f>IFERROR(VLOOKUP(C19,Admin!$B$2:$C$4,2,0),"")</f>
        <v>Cancun Agr. Compatible-2C</v>
      </c>
      <c r="E19" t="s">
        <v>8</v>
      </c>
      <c r="F19" s="1">
        <v>3.4074771104297294</v>
      </c>
      <c r="G19" s="1">
        <v>1.2260595830753225</v>
      </c>
      <c r="H19" s="1">
        <v>1.5706563770020039</v>
      </c>
      <c r="I19" s="1">
        <v>1.9822632476140778</v>
      </c>
      <c r="J19" s="1">
        <v>2.7211636564463131</v>
      </c>
      <c r="K19" s="1">
        <v>3.1605648981184591</v>
      </c>
      <c r="L19" s="1">
        <v>3.6404878353711614</v>
      </c>
      <c r="M19" s="1">
        <v>4.1134915792364968</v>
      </c>
      <c r="N19" s="1">
        <v>4.863080499586049</v>
      </c>
      <c r="O19" s="1">
        <v>6.0745580651504527</v>
      </c>
    </row>
    <row r="20" spans="1:15" x14ac:dyDescent="0.35">
      <c r="A20" t="str">
        <f t="shared" si="0"/>
        <v>EU28Cancun Agr. Compatible-2Cren</v>
      </c>
      <c r="B20" t="s">
        <v>19</v>
      </c>
      <c r="C20" t="s">
        <v>0</v>
      </c>
      <c r="D20" t="str">
        <f>IFERROR(VLOOKUP(C20,Admin!$B$2:$C$4,2,0),"")</f>
        <v>Cancun Agr. Compatible-2C</v>
      </c>
      <c r="E20" t="s">
        <v>9</v>
      </c>
      <c r="F20" s="1">
        <v>2.006627790672717</v>
      </c>
      <c r="G20" s="1">
        <v>2.378506735434657</v>
      </c>
      <c r="H20" s="1">
        <v>3.1336847141691893</v>
      </c>
      <c r="I20" s="1">
        <v>4.7493218558086632</v>
      </c>
      <c r="J20" s="1">
        <v>7.735831924031876</v>
      </c>
      <c r="K20" s="1">
        <v>10.571547763051122</v>
      </c>
      <c r="L20" s="1">
        <v>12.315836611739011</v>
      </c>
      <c r="M20" s="1">
        <v>15.30570732767028</v>
      </c>
      <c r="N20" s="1">
        <v>18.71213217544928</v>
      </c>
      <c r="O20" s="1">
        <v>20.601393107363265</v>
      </c>
    </row>
    <row r="21" spans="1:15" x14ac:dyDescent="0.35">
      <c r="A21" t="str">
        <f t="shared" si="0"/>
        <v>EU28Cancun Agr. Compatible-2Ccoal_with_CCS</v>
      </c>
      <c r="B21" t="s">
        <v>19</v>
      </c>
      <c r="C21" t="s">
        <v>0</v>
      </c>
      <c r="D21" t="str">
        <f>IFERROR(VLOOKUP(C21,Admin!$B$2:$C$4,2,0),"")</f>
        <v>Cancun Agr. Compatible-2C</v>
      </c>
      <c r="E21" t="s">
        <v>10</v>
      </c>
      <c r="F21" s="1">
        <v>0</v>
      </c>
      <c r="G21" s="1">
        <v>0</v>
      </c>
      <c r="H21" s="1">
        <v>8.3208348588396149E-3</v>
      </c>
      <c r="I21" s="1">
        <v>5.3350908890560204E-2</v>
      </c>
      <c r="J21" s="1">
        <v>4.5789687323640679E-2</v>
      </c>
      <c r="K21" s="1">
        <v>3.6983626251159668E-2</v>
      </c>
      <c r="L21" s="1">
        <v>0.39407791638060036</v>
      </c>
      <c r="M21" s="1">
        <v>0.38856298696996477</v>
      </c>
      <c r="N21" s="1">
        <v>0.19220063496038986</v>
      </c>
      <c r="O21" s="1">
        <v>0</v>
      </c>
    </row>
    <row r="22" spans="1:15" x14ac:dyDescent="0.35">
      <c r="A22" t="str">
        <f t="shared" si="0"/>
        <v>EU28Cancun Agr. Compatible-2Cgas_with_CCS</v>
      </c>
      <c r="B22" t="s">
        <v>19</v>
      </c>
      <c r="C22" t="s">
        <v>0</v>
      </c>
      <c r="D22" t="str">
        <f>IFERROR(VLOOKUP(C22,Admin!$B$2:$C$4,2,0),"")</f>
        <v>Cancun Agr. Compatible-2C</v>
      </c>
      <c r="E22" t="s">
        <v>12</v>
      </c>
      <c r="F22" s="1">
        <v>0</v>
      </c>
      <c r="G22" s="1">
        <v>0</v>
      </c>
      <c r="H22" s="1">
        <v>0.80083815245782985</v>
      </c>
      <c r="I22" s="1">
        <v>3.8636771284118177</v>
      </c>
      <c r="J22" s="1">
        <v>9.7530705488163552</v>
      </c>
      <c r="K22" s="1">
        <v>13.265665916867544</v>
      </c>
      <c r="L22" s="1">
        <v>10.955805726053304</v>
      </c>
      <c r="M22" s="1">
        <v>6.0596005770311034</v>
      </c>
      <c r="N22" s="1">
        <v>1.6210765952070896</v>
      </c>
      <c r="O22" s="1">
        <v>0.54291802325092009</v>
      </c>
    </row>
    <row r="23" spans="1:15" x14ac:dyDescent="0.35">
      <c r="A23" t="str">
        <f t="shared" si="0"/>
        <v>EU28Cancun Agr. Compatible-2Cbio_with_CCS</v>
      </c>
      <c r="B23" t="s">
        <v>19</v>
      </c>
      <c r="C23" t="s">
        <v>0</v>
      </c>
      <c r="D23" t="str">
        <f>IFERROR(VLOOKUP(C23,Admin!$B$2:$C$4,2,0),"")</f>
        <v>Cancun Agr. Compatible-2C</v>
      </c>
      <c r="E23" t="s">
        <v>11</v>
      </c>
      <c r="F23" s="1">
        <v>0</v>
      </c>
      <c r="G23" s="1">
        <v>0</v>
      </c>
      <c r="H23" s="1">
        <v>0.81364639272415162</v>
      </c>
      <c r="I23" s="1">
        <v>2.3745894537416481</v>
      </c>
      <c r="J23" s="1">
        <v>4.304724625364547</v>
      </c>
      <c r="K23" s="1">
        <v>5.0011417944994818</v>
      </c>
      <c r="L23" s="1">
        <v>5.7810247307021498</v>
      </c>
      <c r="M23" s="1">
        <v>6.6732003432708886</v>
      </c>
      <c r="N23" s="1">
        <v>7.7197206046883995</v>
      </c>
      <c r="O23" s="1">
        <v>9.2541319307605079</v>
      </c>
    </row>
    <row r="24" spans="1:15" x14ac:dyDescent="0.35">
      <c r="A24" t="str">
        <f t="shared" si="0"/>
        <v>EU28Paris Agr. Compatible -1.5Cpeat</v>
      </c>
      <c r="B24" t="s">
        <v>19</v>
      </c>
      <c r="C24" t="s">
        <v>1</v>
      </c>
      <c r="D24" t="str">
        <f>IFERROR(VLOOKUP(C24,Admin!$B$2:$C$4,2,0),"")</f>
        <v>Paris Agr. Compatible -1.5C</v>
      </c>
      <c r="E24" t="s">
        <v>17</v>
      </c>
      <c r="F24" s="1">
        <v>0.14797397980309035</v>
      </c>
      <c r="G24" s="1">
        <v>8.9967331574948448E-2</v>
      </c>
      <c r="H24" s="1">
        <v>8.3750025497517193E-3</v>
      </c>
      <c r="I24" s="1">
        <v>3.6929563287653104E-3</v>
      </c>
      <c r="J24" s="1">
        <v>3.5649003792054957E-3</v>
      </c>
      <c r="K24" s="1">
        <v>2.2938266056039513E-4</v>
      </c>
      <c r="L24" s="1">
        <v>1.1963541344373137E-4</v>
      </c>
      <c r="M24" s="1">
        <v>1.194802482483958E-4</v>
      </c>
      <c r="N24" s="1">
        <v>1.2047759649761955E-4</v>
      </c>
      <c r="O24" s="1">
        <v>1.2113565569017853E-4</v>
      </c>
    </row>
    <row r="25" spans="1:15" x14ac:dyDescent="0.35">
      <c r="A25" t="str">
        <f t="shared" si="0"/>
        <v>EU28Paris Agr. Compatible -1.5Ccoal_w/o_CCS</v>
      </c>
      <c r="B25" t="s">
        <v>19</v>
      </c>
      <c r="C25" t="s">
        <v>1</v>
      </c>
      <c r="D25" t="str">
        <f>IFERROR(VLOOKUP(C25,Admin!$B$2:$C$4,2,0),"")</f>
        <v>Paris Agr. Compatible -1.5C</v>
      </c>
      <c r="E25" t="s">
        <v>4</v>
      </c>
      <c r="F25" s="1">
        <v>11.848827538811026</v>
      </c>
      <c r="G25" s="1">
        <v>7.2040192294424514</v>
      </c>
      <c r="H25" s="1">
        <v>0.6706176381899156</v>
      </c>
      <c r="I25" s="1">
        <v>0.29570876383894507</v>
      </c>
      <c r="J25" s="1">
        <v>0.28545484714580738</v>
      </c>
      <c r="K25" s="1">
        <v>1.8367523729445501E-2</v>
      </c>
      <c r="L25" s="1">
        <v>9.5796530127489517E-3</v>
      </c>
      <c r="M25" s="1">
        <v>9.567228357806214E-3</v>
      </c>
      <c r="N25" s="1">
        <v>9.6470897457131468E-3</v>
      </c>
      <c r="O25" s="1">
        <v>9.6997829955219068E-3</v>
      </c>
    </row>
    <row r="26" spans="1:15" x14ac:dyDescent="0.35">
      <c r="A26" t="str">
        <f t="shared" si="0"/>
        <v>EU28Paris Agr. Compatible -1.5Coil</v>
      </c>
      <c r="B26" t="s">
        <v>19</v>
      </c>
      <c r="C26" t="s">
        <v>1</v>
      </c>
      <c r="D26" t="str">
        <f>IFERROR(VLOOKUP(C26,Admin!$B$2:$C$4,2,0),"")</f>
        <v>Paris Agr. Compatible -1.5C</v>
      </c>
      <c r="E26" t="s">
        <v>5</v>
      </c>
      <c r="F26" s="1">
        <v>27.473656556189269</v>
      </c>
      <c r="G26" s="1">
        <v>32.582576344315022</v>
      </c>
      <c r="H26" s="1">
        <v>16.807986830356835</v>
      </c>
      <c r="I26" s="1">
        <v>6.460990240414457</v>
      </c>
      <c r="J26" s="1">
        <v>1.8840879571194504</v>
      </c>
      <c r="K26" s="1">
        <v>0.59595044624496507</v>
      </c>
      <c r="L26" s="1">
        <v>7.6598966150549924E-2</v>
      </c>
      <c r="M26" s="1">
        <v>1.0121518428890549E-2</v>
      </c>
      <c r="N26" s="1">
        <v>1.0181854410540155E-2</v>
      </c>
      <c r="O26" s="1">
        <v>1.0320787114820198E-2</v>
      </c>
    </row>
    <row r="27" spans="1:15" x14ac:dyDescent="0.35">
      <c r="A27" t="str">
        <f t="shared" si="0"/>
        <v>EU28Paris Agr. Compatible -1.5Cgas_w/o_CCS</v>
      </c>
      <c r="B27" t="s">
        <v>19</v>
      </c>
      <c r="C27" t="s">
        <v>1</v>
      </c>
      <c r="D27" t="str">
        <f>IFERROR(VLOOKUP(C27,Admin!$B$2:$C$4,2,0),"")</f>
        <v>Paris Agr. Compatible -1.5C</v>
      </c>
      <c r="E27" t="s">
        <v>6</v>
      </c>
      <c r="F27" s="1">
        <v>17.254670922885172</v>
      </c>
      <c r="G27" s="1">
        <v>18.18977784066475</v>
      </c>
      <c r="H27" s="1">
        <v>17.840696426865541</v>
      </c>
      <c r="I27" s="1">
        <v>13.833110660565341</v>
      </c>
      <c r="J27" s="1">
        <v>7.6440038706131883</v>
      </c>
      <c r="K27" s="1">
        <v>5.3619738959038523</v>
      </c>
      <c r="L27" s="1">
        <v>6.4057043121848167</v>
      </c>
      <c r="M27" s="1">
        <v>7.7575606112587332</v>
      </c>
      <c r="N27" s="1">
        <v>8.8283380242714173</v>
      </c>
      <c r="O27" s="1">
        <v>11.147404664355603</v>
      </c>
    </row>
    <row r="28" spans="1:15" x14ac:dyDescent="0.35">
      <c r="A28" t="str">
        <f t="shared" si="0"/>
        <v>EU28Paris Agr. Compatible -1.5CNuclear</v>
      </c>
      <c r="B28" t="s">
        <v>19</v>
      </c>
      <c r="C28" t="s">
        <v>1</v>
      </c>
      <c r="D28" t="str">
        <f>IFERROR(VLOOKUP(C28,Admin!$B$2:$C$4,2,0),"")</f>
        <v>Paris Agr. Compatible -1.5C</v>
      </c>
      <c r="E28" t="s">
        <v>7</v>
      </c>
      <c r="F28" s="1">
        <v>3.6017906599580694</v>
      </c>
      <c r="G28" s="1">
        <v>3.6508450384170081</v>
      </c>
      <c r="H28" s="1">
        <v>3.9335422875213046</v>
      </c>
      <c r="I28" s="1">
        <v>3.4890898170874514</v>
      </c>
      <c r="J28" s="1">
        <v>3.9057103979085066</v>
      </c>
      <c r="K28" s="1">
        <v>4.614445495283003</v>
      </c>
      <c r="L28" s="1">
        <v>4.4320685021039203</v>
      </c>
      <c r="M28" s="1">
        <v>4.3542761928396425</v>
      </c>
      <c r="N28" s="1">
        <v>1.6166964787987534</v>
      </c>
      <c r="O28" s="1">
        <v>0.35418918765273288</v>
      </c>
    </row>
    <row r="29" spans="1:15" x14ac:dyDescent="0.35">
      <c r="A29" t="str">
        <f t="shared" si="0"/>
        <v>EU28Paris Agr. Compatible -1.5Cbio_w/o_CCS</v>
      </c>
      <c r="B29" t="s">
        <v>19</v>
      </c>
      <c r="C29" t="s">
        <v>1</v>
      </c>
      <c r="D29" t="str">
        <f>IFERROR(VLOOKUP(C29,Admin!$B$2:$C$4,2,0),"")</f>
        <v>Paris Agr. Compatible -1.5C</v>
      </c>
      <c r="E29" t="s">
        <v>8</v>
      </c>
      <c r="F29" s="1">
        <v>3.4074771173753216</v>
      </c>
      <c r="G29" s="1">
        <v>1.2262785644739427</v>
      </c>
      <c r="H29" s="1">
        <v>4.0895360463472965</v>
      </c>
      <c r="I29" s="1">
        <v>2.4696702298198274</v>
      </c>
      <c r="J29" s="1">
        <v>2.8115165850389006</v>
      </c>
      <c r="K29" s="1">
        <v>2.896105730235786</v>
      </c>
      <c r="L29" s="1">
        <v>3.8174531740036901</v>
      </c>
      <c r="M29" s="1">
        <v>4.3623192575207739</v>
      </c>
      <c r="N29" s="1">
        <v>4.9720293601608994</v>
      </c>
      <c r="O29" s="1">
        <v>6.0625897425148239</v>
      </c>
    </row>
    <row r="30" spans="1:15" x14ac:dyDescent="0.35">
      <c r="A30" t="str">
        <f t="shared" si="0"/>
        <v>EU28Paris Agr. Compatible -1.5Cren</v>
      </c>
      <c r="B30" t="s">
        <v>19</v>
      </c>
      <c r="C30" t="s">
        <v>1</v>
      </c>
      <c r="D30" t="str">
        <f>IFERROR(VLOOKUP(C30,Admin!$B$2:$C$4,2,0),"")</f>
        <v>Paris Agr. Compatible -1.5C</v>
      </c>
      <c r="E30" t="s">
        <v>9</v>
      </c>
      <c r="F30" s="1">
        <v>2.0066277763509417</v>
      </c>
      <c r="G30" s="1">
        <v>2.3792605803298046</v>
      </c>
      <c r="H30" s="1">
        <v>3.9554812494467391</v>
      </c>
      <c r="I30" s="1">
        <v>6.2539271853813307</v>
      </c>
      <c r="J30" s="1">
        <v>9.7132610131729162</v>
      </c>
      <c r="K30" s="1">
        <v>15.665101229227806</v>
      </c>
      <c r="L30" s="1">
        <v>20.342383198738446</v>
      </c>
      <c r="M30" s="1">
        <v>22.025456280845049</v>
      </c>
      <c r="N30" s="1">
        <v>22.690828083573901</v>
      </c>
      <c r="O30" s="1">
        <v>21.377478082694665</v>
      </c>
    </row>
    <row r="31" spans="1:15" x14ac:dyDescent="0.35">
      <c r="A31" t="str">
        <f t="shared" si="0"/>
        <v>EU28Paris Agr. Compatible -1.5Ccoal_with_CCS</v>
      </c>
      <c r="B31" t="s">
        <v>19</v>
      </c>
      <c r="C31" t="s">
        <v>1</v>
      </c>
      <c r="D31" t="str">
        <f>IFERROR(VLOOKUP(C31,Admin!$B$2:$C$4,2,0),"")</f>
        <v>Paris Agr. Compatible -1.5C</v>
      </c>
      <c r="E31" t="s">
        <v>10</v>
      </c>
      <c r="F31" s="1">
        <v>0</v>
      </c>
      <c r="G31" s="1">
        <v>0</v>
      </c>
      <c r="H31" s="1">
        <v>3.8013901965634584</v>
      </c>
      <c r="I31" s="1">
        <v>7.7850931263377383</v>
      </c>
      <c r="J31" s="1">
        <v>3.6672999658347933</v>
      </c>
      <c r="K31" s="1">
        <v>2.5963447544773497</v>
      </c>
      <c r="L31" s="1">
        <v>0.38147496346655724</v>
      </c>
      <c r="M31" s="1">
        <v>0.3481745510653641</v>
      </c>
      <c r="N31" s="1">
        <v>0.52439060605239529</v>
      </c>
      <c r="O31" s="1">
        <v>0.31312758486103848</v>
      </c>
    </row>
    <row r="32" spans="1:15" x14ac:dyDescent="0.35">
      <c r="A32" t="str">
        <f t="shared" si="0"/>
        <v>EU28Paris Agr. Compatible -1.5Cgas_with_CCS</v>
      </c>
      <c r="B32" t="s">
        <v>19</v>
      </c>
      <c r="C32" t="s">
        <v>1</v>
      </c>
      <c r="D32" t="str">
        <f>IFERROR(VLOOKUP(C32,Admin!$B$2:$C$4,2,0),"")</f>
        <v>Paris Agr. Compatible -1.5C</v>
      </c>
      <c r="E32" t="s">
        <v>12</v>
      </c>
      <c r="F32" s="1">
        <v>0</v>
      </c>
      <c r="G32" s="1">
        <v>0</v>
      </c>
      <c r="H32" s="1">
        <v>2.0874121045917331</v>
      </c>
      <c r="I32" s="1">
        <v>7.3868482654950789</v>
      </c>
      <c r="J32" s="1">
        <v>11.035960513923346</v>
      </c>
      <c r="K32" s="1">
        <v>7.3189559249656497</v>
      </c>
      <c r="L32" s="1">
        <v>5.4962010106500454</v>
      </c>
      <c r="M32" s="1">
        <v>0.11960882965034897</v>
      </c>
      <c r="N32" s="1">
        <v>6.9794080877877335E-2</v>
      </c>
      <c r="O32" s="1">
        <v>3.9886408708959729E-2</v>
      </c>
    </row>
    <row r="33" spans="1:15" x14ac:dyDescent="0.35">
      <c r="A33" t="str">
        <f t="shared" si="0"/>
        <v>EU28Paris Agr. Compatible -1.5Cbio_with_CCS</v>
      </c>
      <c r="B33" t="s">
        <v>19</v>
      </c>
      <c r="C33" t="s">
        <v>1</v>
      </c>
      <c r="D33" t="str">
        <f>IFERROR(VLOOKUP(C33,Admin!$B$2:$C$4,2,0),"")</f>
        <v>Paris Agr. Compatible -1.5C</v>
      </c>
      <c r="E33" t="s">
        <v>11</v>
      </c>
      <c r="F33" s="1">
        <v>0</v>
      </c>
      <c r="G33" s="1">
        <v>0</v>
      </c>
      <c r="H33" s="1">
        <v>1.4804676515700164</v>
      </c>
      <c r="I33" s="1">
        <v>3.8586341635521251</v>
      </c>
      <c r="J33" s="1">
        <v>4.434182278306193</v>
      </c>
      <c r="K33" s="1">
        <v>5.408718907987236</v>
      </c>
      <c r="L33" s="1">
        <v>5.7879151536826239</v>
      </c>
      <c r="M33" s="1">
        <v>6.6483381326613582</v>
      </c>
      <c r="N33" s="1">
        <v>7.7196811457453638</v>
      </c>
      <c r="O33" s="1">
        <v>9.2743234659565577</v>
      </c>
    </row>
    <row r="34" spans="1:15" x14ac:dyDescent="0.35">
      <c r="A34" t="str">
        <f t="shared" si="0"/>
        <v>FINLANDBaselinePeat</v>
      </c>
      <c r="B34" t="s">
        <v>3</v>
      </c>
      <c r="C34" t="s">
        <v>2</v>
      </c>
      <c r="D34" t="s">
        <v>2</v>
      </c>
      <c r="E34" t="s">
        <v>18</v>
      </c>
      <c r="F34" s="1">
        <v>9.4962506934602689E-2</v>
      </c>
      <c r="G34" s="1">
        <v>5.9691605772040482E-2</v>
      </c>
      <c r="H34" s="1">
        <v>3.3022294284673685E-4</v>
      </c>
      <c r="I34" s="1">
        <v>3.3016150131420937E-4</v>
      </c>
      <c r="J34" s="1">
        <v>3.3013724337109074E-4</v>
      </c>
      <c r="K34" s="1">
        <v>3.3013547729147567E-4</v>
      </c>
      <c r="L34" s="1">
        <v>3.3009894833542117E-4</v>
      </c>
      <c r="M34" s="1">
        <v>3.3005362648032814E-4</v>
      </c>
      <c r="N34" s="1">
        <v>3.2946134780479139E-4</v>
      </c>
      <c r="O34" s="1">
        <v>3.2815660267648448E-4</v>
      </c>
    </row>
    <row r="35" spans="1:15" x14ac:dyDescent="0.35">
      <c r="A35" t="str">
        <f t="shared" si="0"/>
        <v>FINLANDBaselinecoal_w/o_CCS</v>
      </c>
      <c r="B35" t="s">
        <v>3</v>
      </c>
      <c r="C35" t="s">
        <v>2</v>
      </c>
      <c r="D35" t="s">
        <v>2</v>
      </c>
      <c r="E35" t="s">
        <v>4</v>
      </c>
      <c r="F35" s="1">
        <v>0.1931043753348573</v>
      </c>
      <c r="G35" s="1">
        <v>0.1213816970236735</v>
      </c>
      <c r="H35" s="1">
        <v>6.7150180800904717E-4</v>
      </c>
      <c r="I35" s="1">
        <v>6.7137686787065664E-4</v>
      </c>
      <c r="J35" s="1">
        <v>6.713275398242092E-4</v>
      </c>
      <c r="K35" s="1">
        <v>6.7132394853632233E-4</v>
      </c>
      <c r="L35" s="1">
        <v>6.7124966762832779E-4</v>
      </c>
      <c r="M35" s="1">
        <v>6.711575065344469E-4</v>
      </c>
      <c r="N35" s="1">
        <v>6.6995311958895033E-4</v>
      </c>
      <c r="O35" s="1">
        <v>6.672999462355297E-4</v>
      </c>
    </row>
    <row r="36" spans="1:15" x14ac:dyDescent="0.35">
      <c r="A36" t="str">
        <f t="shared" si="0"/>
        <v>FINLANDBaselineoil</v>
      </c>
      <c r="B36" t="s">
        <v>3</v>
      </c>
      <c r="C36" t="s">
        <v>2</v>
      </c>
      <c r="D36" t="s">
        <v>2</v>
      </c>
      <c r="E36" t="s">
        <v>5</v>
      </c>
      <c r="F36" s="1">
        <v>0.39456979327606539</v>
      </c>
      <c r="G36" s="1">
        <v>0.44457244139793511</v>
      </c>
      <c r="H36" s="1">
        <v>0.44083369365754599</v>
      </c>
      <c r="I36" s="1">
        <v>0.40267587500788671</v>
      </c>
      <c r="J36" s="1">
        <v>0.34784611453705438</v>
      </c>
      <c r="K36" s="1">
        <v>0.30897429998828718</v>
      </c>
      <c r="L36" s="1">
        <v>0.21860104481099091</v>
      </c>
      <c r="M36" s="1">
        <v>0.1335648068358796</v>
      </c>
      <c r="N36" s="1">
        <v>8.3959657352693437E-2</v>
      </c>
      <c r="O36" s="1">
        <v>6.1394188684560147E-2</v>
      </c>
    </row>
    <row r="37" spans="1:15" x14ac:dyDescent="0.35">
      <c r="A37" t="str">
        <f t="shared" si="0"/>
        <v>FINLANDBaselinegas_w/o_CCS</v>
      </c>
      <c r="B37" t="s">
        <v>3</v>
      </c>
      <c r="C37" t="s">
        <v>2</v>
      </c>
      <c r="D37" t="s">
        <v>2</v>
      </c>
      <c r="E37" t="s">
        <v>6</v>
      </c>
      <c r="F37" s="1">
        <v>0.16062524381481361</v>
      </c>
      <c r="G37" s="1">
        <v>0.17813471980240839</v>
      </c>
      <c r="H37" s="1">
        <v>0.20011675425840611</v>
      </c>
      <c r="I37" s="1">
        <v>0.210714967207037</v>
      </c>
      <c r="J37" s="1">
        <v>0.22544603353248241</v>
      </c>
      <c r="K37" s="1">
        <v>0.24567307261988669</v>
      </c>
      <c r="L37" s="1">
        <v>0.2488754343068198</v>
      </c>
      <c r="M37" s="1">
        <v>0.2372395007917136</v>
      </c>
      <c r="N37" s="1">
        <v>0.20802229912149939</v>
      </c>
      <c r="O37" s="1">
        <v>0.19701798658025821</v>
      </c>
    </row>
    <row r="38" spans="1:15" x14ac:dyDescent="0.35">
      <c r="A38" t="str">
        <f t="shared" si="0"/>
        <v>FINLANDBaselineNuclear</v>
      </c>
      <c r="B38" t="s">
        <v>3</v>
      </c>
      <c r="C38" t="s">
        <v>2</v>
      </c>
      <c r="D38" t="s">
        <v>2</v>
      </c>
      <c r="E38" t="s">
        <v>7</v>
      </c>
      <c r="F38" s="1">
        <v>8.2936737912649897E-2</v>
      </c>
      <c r="G38" s="1">
        <v>8.7950687792984206E-2</v>
      </c>
      <c r="H38" s="1">
        <v>9.3317279344060644E-2</v>
      </c>
      <c r="I38" s="1">
        <v>5.3099017757323043E-2</v>
      </c>
      <c r="J38" s="1">
        <v>2.855336610856896E-2</v>
      </c>
      <c r="K38" s="1">
        <v>7.8809853197941097E-3</v>
      </c>
      <c r="L38" s="1">
        <v>3.57624056425775E-3</v>
      </c>
      <c r="M38" s="1">
        <v>4.8136572997628502E-4</v>
      </c>
      <c r="N38" s="1">
        <v>4.3495241919884849E-4</v>
      </c>
      <c r="O38" s="1">
        <v>4.1817010263963452E-4</v>
      </c>
    </row>
    <row r="39" spans="1:15" x14ac:dyDescent="0.35">
      <c r="A39" t="str">
        <f t="shared" si="0"/>
        <v>FINLANDBaselinebio_w/o_CCS</v>
      </c>
      <c r="B39" t="s">
        <v>3</v>
      </c>
      <c r="C39" t="s">
        <v>2</v>
      </c>
      <c r="D39" t="s">
        <v>2</v>
      </c>
      <c r="E39" t="s">
        <v>8</v>
      </c>
      <c r="F39" s="1">
        <v>0.34084290178360072</v>
      </c>
      <c r="G39" s="1">
        <v>0.1208838910833855</v>
      </c>
      <c r="H39" s="1">
        <v>0.14085070459362911</v>
      </c>
      <c r="I39" s="1">
        <v>0.1426204475568647</v>
      </c>
      <c r="J39" s="1">
        <v>0.14656439454578099</v>
      </c>
      <c r="K39" s="1">
        <v>0.153349865794115</v>
      </c>
      <c r="L39" s="1">
        <v>0.1596763134546002</v>
      </c>
      <c r="M39" s="1">
        <v>0.17686918880928321</v>
      </c>
      <c r="N39" s="1">
        <v>0.46923384093507731</v>
      </c>
      <c r="O39" s="1">
        <v>0.54559888481138097</v>
      </c>
    </row>
    <row r="40" spans="1:15" x14ac:dyDescent="0.35">
      <c r="A40" t="str">
        <f t="shared" si="0"/>
        <v>FINLANDBaselineren</v>
      </c>
      <c r="B40" t="s">
        <v>3</v>
      </c>
      <c r="C40" t="s">
        <v>2</v>
      </c>
      <c r="D40" t="s">
        <v>2</v>
      </c>
      <c r="E40" t="s">
        <v>9</v>
      </c>
      <c r="F40" s="1">
        <v>4.7651593786796252E-2</v>
      </c>
      <c r="G40" s="1">
        <v>6.0836902711365701E-2</v>
      </c>
      <c r="H40" s="1">
        <v>8.7272637864633393E-2</v>
      </c>
      <c r="I40" s="1">
        <v>0.1167657109023371</v>
      </c>
      <c r="J40" s="1">
        <v>0.13876652382240109</v>
      </c>
      <c r="K40" s="1">
        <v>0.1733887408490026</v>
      </c>
      <c r="L40" s="1">
        <v>0.22380347945811849</v>
      </c>
      <c r="M40" s="1">
        <v>0.26903614280063393</v>
      </c>
      <c r="N40" s="1">
        <v>0.25519035929229678</v>
      </c>
      <c r="O40" s="1">
        <v>0.25608008002376392</v>
      </c>
    </row>
    <row r="41" spans="1:15" x14ac:dyDescent="0.35">
      <c r="A41" t="str">
        <f t="shared" si="0"/>
        <v>FINLANDBaselinecoal_with_CCS</v>
      </c>
      <c r="B41" t="s">
        <v>3</v>
      </c>
      <c r="C41" t="s">
        <v>2</v>
      </c>
      <c r="D41" t="s">
        <v>2</v>
      </c>
      <c r="E41" t="s">
        <v>10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1.6768699117344663E-6</v>
      </c>
      <c r="O41" s="1">
        <v>5.5099070972989706E-6</v>
      </c>
    </row>
    <row r="42" spans="1:15" x14ac:dyDescent="0.35">
      <c r="A42" t="str">
        <f t="shared" si="0"/>
        <v>FINLANDBaselinegas_with_CCS</v>
      </c>
      <c r="B42" t="s">
        <v>3</v>
      </c>
      <c r="C42" t="s">
        <v>2</v>
      </c>
      <c r="D42" t="s">
        <v>2</v>
      </c>
      <c r="E42" t="s">
        <v>12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</row>
    <row r="43" spans="1:15" x14ac:dyDescent="0.35">
      <c r="A43" t="str">
        <f t="shared" si="0"/>
        <v>FINLANDBaselinebio_with_CCS</v>
      </c>
      <c r="B43" t="s">
        <v>3</v>
      </c>
      <c r="C43" t="s">
        <v>2</v>
      </c>
      <c r="D43" t="s">
        <v>2</v>
      </c>
      <c r="E43" t="s">
        <v>11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</row>
    <row r="44" spans="1:15" x14ac:dyDescent="0.35">
      <c r="A44" t="str">
        <f t="shared" si="0"/>
        <v>FINLANDCancun Agr. Compatible-2Cpeat</v>
      </c>
      <c r="B44" t="s">
        <v>3</v>
      </c>
      <c r="C44" t="s">
        <v>0</v>
      </c>
      <c r="D44" t="s">
        <v>96</v>
      </c>
      <c r="E44" t="s">
        <v>17</v>
      </c>
      <c r="F44" s="1">
        <v>9.4962506703729077E-2</v>
      </c>
      <c r="G44" s="1">
        <v>4.6681473142569672E-2</v>
      </c>
      <c r="H44" s="1">
        <v>3.2828233230426006E-4</v>
      </c>
      <c r="I44" s="1">
        <v>3.2161583332331717E-4</v>
      </c>
      <c r="J44" s="1">
        <v>2.3556594654486947E-4</v>
      </c>
      <c r="K44" s="1">
        <v>5.6299613894887837E-6</v>
      </c>
      <c r="L44" s="1">
        <v>0</v>
      </c>
      <c r="M44" s="1">
        <v>0</v>
      </c>
      <c r="N44" s="1">
        <v>0</v>
      </c>
      <c r="O44" s="1">
        <v>1.5005372440054206E-4</v>
      </c>
    </row>
    <row r="45" spans="1:15" x14ac:dyDescent="0.35">
      <c r="A45" t="str">
        <f t="shared" si="0"/>
        <v>FINLANDCancun Agr. Compatible-2Ccoal_w/o_CCS</v>
      </c>
      <c r="B45" t="s">
        <v>3</v>
      </c>
      <c r="C45" t="s">
        <v>0</v>
      </c>
      <c r="D45" t="s">
        <v>96</v>
      </c>
      <c r="E45" t="s">
        <v>4</v>
      </c>
      <c r="F45" s="1">
        <v>0.19310437486538035</v>
      </c>
      <c r="G45" s="1">
        <v>9.4925850231762809E-2</v>
      </c>
      <c r="H45" s="1">
        <v>6.6755561494117373E-4</v>
      </c>
      <c r="I45" s="1">
        <v>6.5399942141869253E-4</v>
      </c>
      <c r="J45" s="1">
        <v>4.790186824894791E-4</v>
      </c>
      <c r="K45" s="1">
        <v>1.1448414878361334E-5</v>
      </c>
      <c r="L45" s="1">
        <v>0</v>
      </c>
      <c r="M45" s="1">
        <v>0</v>
      </c>
      <c r="N45" s="1">
        <v>0</v>
      </c>
      <c r="O45" s="1">
        <v>3.0513127393519911E-4</v>
      </c>
    </row>
    <row r="46" spans="1:15" x14ac:dyDescent="0.35">
      <c r="A46" t="str">
        <f t="shared" si="0"/>
        <v>FINLANDCancun Agr. Compatible-2Coil</v>
      </c>
      <c r="B46" t="s">
        <v>3</v>
      </c>
      <c r="C46" t="s">
        <v>0</v>
      </c>
      <c r="D46" t="s">
        <v>96</v>
      </c>
      <c r="E46" t="s">
        <v>5</v>
      </c>
      <c r="F46" s="1">
        <v>0.39456977625589529</v>
      </c>
      <c r="G46" s="1">
        <v>0.48097584261529153</v>
      </c>
      <c r="H46" s="1">
        <v>0.39856160809890212</v>
      </c>
      <c r="I46" s="1">
        <v>0.26175730886409582</v>
      </c>
      <c r="J46" s="1">
        <v>0.11033943208156489</v>
      </c>
      <c r="K46" s="1">
        <v>6.2188422719593087E-2</v>
      </c>
      <c r="L46" s="1">
        <v>2.853956510554306E-2</v>
      </c>
      <c r="M46" s="1">
        <v>2.5531958984905269E-2</v>
      </c>
      <c r="N46" s="1">
        <v>6.1900920103472928E-3</v>
      </c>
      <c r="O46" s="1">
        <v>4.3149390991042242E-4</v>
      </c>
    </row>
    <row r="47" spans="1:15" x14ac:dyDescent="0.35">
      <c r="A47" t="str">
        <f t="shared" si="0"/>
        <v>FINLANDCancun Agr. Compatible-2Cgas_w/o_CCS</v>
      </c>
      <c r="B47" t="s">
        <v>3</v>
      </c>
      <c r="C47" t="s">
        <v>0</v>
      </c>
      <c r="D47" t="s">
        <v>96</v>
      </c>
      <c r="E47" t="s">
        <v>6</v>
      </c>
      <c r="F47" s="1">
        <v>0.16062524120950539</v>
      </c>
      <c r="G47" s="1">
        <v>0.18015213470444269</v>
      </c>
      <c r="H47" s="1">
        <v>0.19227766800653986</v>
      </c>
      <c r="I47" s="1">
        <v>0.17879747860225387</v>
      </c>
      <c r="J47" s="1">
        <v>0.12989815844728689</v>
      </c>
      <c r="K47" s="1">
        <v>7.9814895148509951E-2</v>
      </c>
      <c r="L47" s="1">
        <v>6.6869893555786653E-2</v>
      </c>
      <c r="M47" s="1">
        <v>5.9389801731988642E-2</v>
      </c>
      <c r="N47" s="1">
        <v>9.3282344733140538E-2</v>
      </c>
      <c r="O47" s="1">
        <v>0.13174025735990855</v>
      </c>
    </row>
    <row r="48" spans="1:15" x14ac:dyDescent="0.35">
      <c r="A48" t="str">
        <f t="shared" si="0"/>
        <v>FINLANDCancun Agr. Compatible-2CNuclear</v>
      </c>
      <c r="B48" t="s">
        <v>3</v>
      </c>
      <c r="C48" t="s">
        <v>0</v>
      </c>
      <c r="D48" t="s">
        <v>96</v>
      </c>
      <c r="E48" t="s">
        <v>7</v>
      </c>
      <c r="F48" s="1">
        <v>8.2936736844744771E-2</v>
      </c>
      <c r="G48" s="1">
        <v>8.9104719788780887E-2</v>
      </c>
      <c r="H48" s="1">
        <v>8.8396014645923393E-2</v>
      </c>
      <c r="I48" s="1">
        <v>4.7474503130257979E-2</v>
      </c>
      <c r="J48" s="1">
        <v>2.261345159735605E-2</v>
      </c>
      <c r="K48" s="1">
        <v>6.0520602298417686E-3</v>
      </c>
      <c r="L48" s="1">
        <v>2.7690908331236951E-3</v>
      </c>
      <c r="M48" s="1">
        <v>3.6167262878931429E-4</v>
      </c>
      <c r="N48" s="1">
        <v>3.4823580092637933E-4</v>
      </c>
      <c r="O48" s="1">
        <v>3.5020420265001939E-4</v>
      </c>
    </row>
    <row r="49" spans="1:15" x14ac:dyDescent="0.35">
      <c r="A49" t="str">
        <f t="shared" si="0"/>
        <v>FINLANDCancun Agr. Compatible-2Cbio_w/o_CCS</v>
      </c>
      <c r="B49" t="s">
        <v>3</v>
      </c>
      <c r="C49" t="s">
        <v>0</v>
      </c>
      <c r="D49" t="s">
        <v>96</v>
      </c>
      <c r="E49" t="s">
        <v>8</v>
      </c>
      <c r="F49" s="1">
        <v>0.34084297644750572</v>
      </c>
      <c r="G49" s="1">
        <v>0.1203344274627757</v>
      </c>
      <c r="H49" s="1">
        <v>0.14814888777155849</v>
      </c>
      <c r="I49" s="1">
        <v>0.18537888089567153</v>
      </c>
      <c r="J49" s="1">
        <v>0.22794114133160454</v>
      </c>
      <c r="K49" s="1">
        <v>0.22259750110929361</v>
      </c>
      <c r="L49" s="1">
        <v>0.23156634071085508</v>
      </c>
      <c r="M49" s="1">
        <v>0.24862322122195046</v>
      </c>
      <c r="N49" s="1">
        <v>0.2676502946447869</v>
      </c>
      <c r="O49" s="1">
        <v>0.2894117468823868</v>
      </c>
    </row>
    <row r="50" spans="1:15" x14ac:dyDescent="0.35">
      <c r="A50" t="str">
        <f t="shared" si="0"/>
        <v>FINLANDCancun Agr. Compatible-2Cren</v>
      </c>
      <c r="B50" t="s">
        <v>3</v>
      </c>
      <c r="C50" t="s">
        <v>0</v>
      </c>
      <c r="D50" t="s">
        <v>96</v>
      </c>
      <c r="E50" t="s">
        <v>9</v>
      </c>
      <c r="F50" s="1">
        <v>4.7651593159318613E-2</v>
      </c>
      <c r="G50" s="1">
        <v>5.9721114909342933E-2</v>
      </c>
      <c r="H50" s="1">
        <v>7.6842753927956683E-2</v>
      </c>
      <c r="I50" s="1">
        <v>9.6083585982473477E-2</v>
      </c>
      <c r="J50" s="1">
        <v>0.13144739189469029</v>
      </c>
      <c r="K50" s="1">
        <v>0.18736410823065691</v>
      </c>
      <c r="L50" s="1">
        <v>0.23725734243991611</v>
      </c>
      <c r="M50" s="1">
        <v>0.29606832959410251</v>
      </c>
      <c r="N50" s="1">
        <v>0.36027926444905473</v>
      </c>
      <c r="O50" s="1">
        <v>0.40481933517977392</v>
      </c>
    </row>
    <row r="51" spans="1:15" x14ac:dyDescent="0.35">
      <c r="A51" t="str">
        <f t="shared" si="0"/>
        <v>FINLANDCancun Agr. Compatible-2Ccoal_with_CCS</v>
      </c>
      <c r="B51" t="s">
        <v>3</v>
      </c>
      <c r="C51" t="s">
        <v>0</v>
      </c>
      <c r="D51" t="s">
        <v>96</v>
      </c>
      <c r="E51" t="s">
        <v>10</v>
      </c>
      <c r="F51" s="1">
        <v>0</v>
      </c>
      <c r="G51" s="1">
        <v>0</v>
      </c>
      <c r="H51" s="1">
        <v>5.5018671118532252E-6</v>
      </c>
      <c r="I51" s="1">
        <v>2.5450832732400246E-5</v>
      </c>
      <c r="J51" s="1">
        <v>2.8583385161373942E-4</v>
      </c>
      <c r="K51" s="1">
        <v>4.4449936070107329E-4</v>
      </c>
      <c r="L51" s="1">
        <v>1.0005256638137699E-3</v>
      </c>
      <c r="M51" s="1">
        <v>1.000483463060685E-3</v>
      </c>
      <c r="N51" s="1">
        <v>1.0003393894146638E-3</v>
      </c>
      <c r="O51" s="1">
        <v>0</v>
      </c>
    </row>
    <row r="52" spans="1:15" x14ac:dyDescent="0.35">
      <c r="A52" t="str">
        <f t="shared" si="0"/>
        <v>FINLANDCancun Agr. Compatible-2Cgas_with_CCS</v>
      </c>
      <c r="B52" t="s">
        <v>3</v>
      </c>
      <c r="C52" t="s">
        <v>0</v>
      </c>
      <c r="D52" t="s">
        <v>96</v>
      </c>
      <c r="E52" t="s">
        <v>12</v>
      </c>
      <c r="F52" s="1">
        <v>0</v>
      </c>
      <c r="G52" s="1">
        <v>0</v>
      </c>
      <c r="H52" s="1">
        <v>8.4265113469001538E-3</v>
      </c>
      <c r="I52" s="1">
        <v>3.8570196187290552E-2</v>
      </c>
      <c r="J52" s="1">
        <v>8.5808637514448616E-2</v>
      </c>
      <c r="K52" s="1">
        <v>0.13056949977518575</v>
      </c>
      <c r="L52" s="1">
        <v>0.11685569438652416</v>
      </c>
      <c r="M52" s="1">
        <v>7.0641385263244247E-2</v>
      </c>
      <c r="N52" s="1">
        <v>1.6695087981025154E-2</v>
      </c>
      <c r="O52" s="1">
        <v>5.0073219992001457E-3</v>
      </c>
    </row>
    <row r="53" spans="1:15" x14ac:dyDescent="0.35">
      <c r="A53" t="str">
        <f t="shared" si="0"/>
        <v>FINLANDCancun Agr. Compatible-2Cbio_with_CCS</v>
      </c>
      <c r="B53" t="s">
        <v>3</v>
      </c>
      <c r="C53" t="s">
        <v>0</v>
      </c>
      <c r="D53" t="s">
        <v>96</v>
      </c>
      <c r="E53" t="s">
        <v>11</v>
      </c>
      <c r="F53" s="1">
        <v>0</v>
      </c>
      <c r="G53" s="1">
        <v>0</v>
      </c>
      <c r="H53" s="1">
        <v>6.9136147626727318E-2</v>
      </c>
      <c r="I53" s="1">
        <v>0.19869951904386354</v>
      </c>
      <c r="J53" s="1">
        <v>0.36057930546852962</v>
      </c>
      <c r="K53" s="1">
        <v>0.35299976855018583</v>
      </c>
      <c r="L53" s="1">
        <v>0.36551157700438891</v>
      </c>
      <c r="M53" s="1">
        <v>0.38737329085573025</v>
      </c>
      <c r="N53" s="1">
        <v>0.40743794853104948</v>
      </c>
      <c r="O53" s="1">
        <v>0.42683865284665923</v>
      </c>
    </row>
    <row r="54" spans="1:15" x14ac:dyDescent="0.35">
      <c r="A54" t="str">
        <f t="shared" si="0"/>
        <v>FINLANDParis Agr. Compatible -1.5Cpeat</v>
      </c>
      <c r="B54" t="s">
        <v>3</v>
      </c>
      <c r="C54" t="s">
        <v>1</v>
      </c>
      <c r="D54" t="s">
        <v>97</v>
      </c>
      <c r="E54" t="s">
        <v>17</v>
      </c>
      <c r="F54" s="1">
        <v>9.4993625618145894E-2</v>
      </c>
      <c r="G54" s="1">
        <v>4.6674041209800676E-2</v>
      </c>
      <c r="H54" s="1">
        <v>6.4522280784304122E-5</v>
      </c>
      <c r="I54" s="1">
        <v>1.3865670523076604E-5</v>
      </c>
      <c r="J54" s="1">
        <v>3.0088737913987903E-5</v>
      </c>
      <c r="K54" s="1">
        <v>1.2690018027425093E-6</v>
      </c>
      <c r="L54" s="1">
        <v>0</v>
      </c>
      <c r="M54" s="1">
        <v>0</v>
      </c>
      <c r="N54" s="1">
        <v>0</v>
      </c>
      <c r="O54" s="1">
        <v>0</v>
      </c>
    </row>
    <row r="55" spans="1:15" x14ac:dyDescent="0.35">
      <c r="A55" t="str">
        <f t="shared" si="0"/>
        <v>FINLANDParis Agr. Compatible -1.5Ccoal_w/o_CCS</v>
      </c>
      <c r="B55" t="s">
        <v>3</v>
      </c>
      <c r="C55" t="s">
        <v>1</v>
      </c>
      <c r="D55" t="s">
        <v>97</v>
      </c>
      <c r="E55" t="s">
        <v>4</v>
      </c>
      <c r="F55" s="1">
        <v>0.1931676545609522</v>
      </c>
      <c r="G55" s="1">
        <v>9.4910737543806134E-2</v>
      </c>
      <c r="H55" s="1">
        <v>1.3120477889883161E-4</v>
      </c>
      <c r="I55" s="1">
        <v>2.8195566138555774E-5</v>
      </c>
      <c r="J55" s="1">
        <v>6.1184852075316367E-5</v>
      </c>
      <c r="K55" s="1">
        <v>2.5804900094534902E-6</v>
      </c>
      <c r="L55" s="1">
        <v>0</v>
      </c>
      <c r="M55" s="1">
        <v>0</v>
      </c>
      <c r="N55" s="1">
        <v>0</v>
      </c>
      <c r="O55" s="1">
        <v>0</v>
      </c>
    </row>
    <row r="56" spans="1:15" x14ac:dyDescent="0.35">
      <c r="A56" t="str">
        <f t="shared" si="0"/>
        <v>FINLANDParis Agr. Compatible -1.5Coil</v>
      </c>
      <c r="B56" t="s">
        <v>3</v>
      </c>
      <c r="C56" t="s">
        <v>1</v>
      </c>
      <c r="D56" t="s">
        <v>97</v>
      </c>
      <c r="E56" t="s">
        <v>5</v>
      </c>
      <c r="F56" s="1">
        <v>0.39455070616858001</v>
      </c>
      <c r="G56" s="1">
        <v>0.48083354810482831</v>
      </c>
      <c r="H56" s="1">
        <v>0.26856351327282368</v>
      </c>
      <c r="I56" s="1">
        <v>0.1188898187235997</v>
      </c>
      <c r="J56" s="1">
        <v>3.7224396633186503E-2</v>
      </c>
      <c r="K56" s="1">
        <v>1.2392773529832179E-2</v>
      </c>
      <c r="L56" s="1">
        <v>1.407984397178334E-3</v>
      </c>
      <c r="M56" s="1">
        <v>9.081299025089622E-6</v>
      </c>
      <c r="N56" s="1">
        <v>1.008971940847337E-5</v>
      </c>
      <c r="O56" s="1">
        <v>1.3353851495646789E-5</v>
      </c>
    </row>
    <row r="57" spans="1:15" x14ac:dyDescent="0.35">
      <c r="A57" t="str">
        <f t="shared" si="0"/>
        <v>FINLANDParis Agr. Compatible -1.5Cgas_w/o_CCS</v>
      </c>
      <c r="B57" t="s">
        <v>3</v>
      </c>
      <c r="C57" t="s">
        <v>1</v>
      </c>
      <c r="D57" t="s">
        <v>97</v>
      </c>
      <c r="E57" t="s">
        <v>6</v>
      </c>
      <c r="F57" s="1">
        <v>0.160617367504753</v>
      </c>
      <c r="G57" s="1">
        <v>0.18018633820586399</v>
      </c>
      <c r="H57" s="1">
        <v>0.17359928027144803</v>
      </c>
      <c r="I57" s="1">
        <v>0.13554759463873664</v>
      </c>
      <c r="J57" s="1">
        <v>7.6968124839051896E-2</v>
      </c>
      <c r="K57" s="1">
        <v>5.6714921145039482E-2</v>
      </c>
      <c r="L57" s="1">
        <v>6.7578946957993408E-2</v>
      </c>
      <c r="M57" s="1">
        <v>8.5531111628465828E-2</v>
      </c>
      <c r="N57" s="1">
        <v>0.1097607940641486</v>
      </c>
      <c r="O57" s="1">
        <v>0.14778047801852059</v>
      </c>
    </row>
    <row r="58" spans="1:15" x14ac:dyDescent="0.35">
      <c r="A58" t="str">
        <f t="shared" si="0"/>
        <v>FINLANDParis Agr. Compatible -1.5CNuclear</v>
      </c>
      <c r="B58" t="s">
        <v>3</v>
      </c>
      <c r="C58" t="s">
        <v>1</v>
      </c>
      <c r="D58" t="s">
        <v>97</v>
      </c>
      <c r="E58" t="s">
        <v>7</v>
      </c>
      <c r="F58" s="1">
        <v>8.2932592866386101E-2</v>
      </c>
      <c r="G58" s="1">
        <v>8.9076588514850924E-2</v>
      </c>
      <c r="H58" s="1">
        <v>9.1662862600724995E-2</v>
      </c>
      <c r="I58" s="1">
        <v>7.6304042254284637E-2</v>
      </c>
      <c r="J58" s="1">
        <v>8.6132038631990412E-2</v>
      </c>
      <c r="K58" s="1">
        <v>0.1073060935720147</v>
      </c>
      <c r="L58" s="1">
        <v>0.1017038427695017</v>
      </c>
      <c r="M58" s="1">
        <v>9.9905570294016519E-2</v>
      </c>
      <c r="N58" s="1">
        <v>4.3957179420244262E-2</v>
      </c>
      <c r="O58" s="1">
        <v>1.2199313790170981E-2</v>
      </c>
    </row>
    <row r="59" spans="1:15" x14ac:dyDescent="0.35">
      <c r="A59" t="str">
        <f t="shared" si="0"/>
        <v>FINLANDParis Agr. Compatible -1.5Cbio_w/o_CCS</v>
      </c>
      <c r="B59" t="s">
        <v>3</v>
      </c>
      <c r="C59" t="s">
        <v>1</v>
      </c>
      <c r="D59" t="s">
        <v>97</v>
      </c>
      <c r="E59" t="s">
        <v>8</v>
      </c>
      <c r="F59" s="1">
        <v>0.3408279957874682</v>
      </c>
      <c r="G59" s="1">
        <v>0.1203232271341798</v>
      </c>
      <c r="H59" s="1">
        <v>0.42109958710412887</v>
      </c>
      <c r="I59" s="1">
        <v>0.22737128036356979</v>
      </c>
      <c r="J59" s="1">
        <v>0.23190305482073253</v>
      </c>
      <c r="K59" s="1">
        <v>0.19269729554428255</v>
      </c>
      <c r="L59" s="1">
        <v>0.25207104425196897</v>
      </c>
      <c r="M59" s="1">
        <v>0.26515988496995735</v>
      </c>
      <c r="N59" s="1">
        <v>0.27162621976277496</v>
      </c>
      <c r="O59" s="1">
        <v>0.28533649434575148</v>
      </c>
    </row>
    <row r="60" spans="1:15" x14ac:dyDescent="0.35">
      <c r="A60" t="str">
        <f t="shared" si="0"/>
        <v>FINLANDParis Agr. Compatible -1.5Cren</v>
      </c>
      <c r="B60" t="s">
        <v>3</v>
      </c>
      <c r="C60" t="s">
        <v>1</v>
      </c>
      <c r="D60" t="s">
        <v>97</v>
      </c>
      <c r="E60" t="s">
        <v>9</v>
      </c>
      <c r="F60" s="1">
        <v>4.7649250032296663E-2</v>
      </c>
      <c r="G60" s="1">
        <v>5.9700138090872892E-2</v>
      </c>
      <c r="H60" s="1">
        <v>8.7444875288323676E-2</v>
      </c>
      <c r="I60" s="1">
        <v>0.1221379293734678</v>
      </c>
      <c r="J60" s="1">
        <v>0.16374267734843229</v>
      </c>
      <c r="K60" s="1">
        <v>0.2522852126166969</v>
      </c>
      <c r="L60" s="1">
        <v>0.30796764579789099</v>
      </c>
      <c r="M60" s="1">
        <v>0.34690277674280018</v>
      </c>
      <c r="N60" s="1">
        <v>0.41816435739115709</v>
      </c>
      <c r="O60" s="1">
        <v>0.42125663001963681</v>
      </c>
    </row>
    <row r="61" spans="1:15" x14ac:dyDescent="0.35">
      <c r="A61" t="str">
        <f t="shared" si="0"/>
        <v>FINLANDParis Agr. Compatible -1.5Ccoal_with_CCS</v>
      </c>
      <c r="B61" t="s">
        <v>3</v>
      </c>
      <c r="C61" t="s">
        <v>1</v>
      </c>
      <c r="D61" t="s">
        <v>97</v>
      </c>
      <c r="E61" t="s">
        <v>10</v>
      </c>
      <c r="F61" s="1">
        <v>0</v>
      </c>
      <c r="G61" s="1">
        <v>0</v>
      </c>
      <c r="H61" s="1">
        <v>8.0574306236224236E-4</v>
      </c>
      <c r="I61" s="1">
        <v>9.5952196134348872E-4</v>
      </c>
      <c r="J61" s="1">
        <v>9.0979159053854663E-4</v>
      </c>
      <c r="K61" s="1">
        <v>9.9701837935878908E-4</v>
      </c>
      <c r="L61" s="1">
        <v>1.0004863578127647E-3</v>
      </c>
      <c r="M61" s="1">
        <v>1.0004212713853378E-3</v>
      </c>
      <c r="N61" s="1">
        <v>1.000466089781521E-3</v>
      </c>
      <c r="O61" s="1">
        <v>1.0003945628631931E-3</v>
      </c>
    </row>
    <row r="62" spans="1:15" x14ac:dyDescent="0.35">
      <c r="A62" t="str">
        <f t="shared" si="0"/>
        <v>FINLANDParis Agr. Compatible -1.5Cgas_with_CCS</v>
      </c>
      <c r="B62" t="s">
        <v>3</v>
      </c>
      <c r="C62" t="s">
        <v>1</v>
      </c>
      <c r="D62" t="s">
        <v>97</v>
      </c>
      <c r="E62" t="s">
        <v>12</v>
      </c>
      <c r="F62" s="1">
        <v>0</v>
      </c>
      <c r="G62" s="1">
        <v>0</v>
      </c>
      <c r="H62" s="1">
        <v>1.3471549086320485E-2</v>
      </c>
      <c r="I62" s="1">
        <v>7.0488926333703572E-2</v>
      </c>
      <c r="J62" s="1">
        <v>0.10884174244883231</v>
      </c>
      <c r="K62" s="1">
        <v>7.3783411699165607E-2</v>
      </c>
      <c r="L62" s="1">
        <v>5.9000814371994274E-2</v>
      </c>
      <c r="M62" s="1">
        <v>0</v>
      </c>
      <c r="N62" s="1">
        <v>0</v>
      </c>
      <c r="O62" s="1">
        <v>0</v>
      </c>
    </row>
    <row r="63" spans="1:15" x14ac:dyDescent="0.35">
      <c r="A63" t="str">
        <f t="shared" si="0"/>
        <v>FINLANDParis Agr. Compatible -1.5Cbio_with_CCS</v>
      </c>
      <c r="B63" t="s">
        <v>3</v>
      </c>
      <c r="C63" t="s">
        <v>1</v>
      </c>
      <c r="D63" t="s">
        <v>97</v>
      </c>
      <c r="E63" t="s">
        <v>11</v>
      </c>
      <c r="F63" s="1">
        <v>0</v>
      </c>
      <c r="G63" s="1">
        <v>0</v>
      </c>
      <c r="H63" s="1">
        <v>8.3167168453065474E-2</v>
      </c>
      <c r="I63" s="1">
        <v>0.35699415982317495</v>
      </c>
      <c r="J63" s="1">
        <v>0.3653934687301455</v>
      </c>
      <c r="K63" s="1">
        <v>0.38290281571514789</v>
      </c>
      <c r="L63" s="1">
        <v>0.38742752139048603</v>
      </c>
      <c r="M63" s="1">
        <v>0.39083840579133478</v>
      </c>
      <c r="N63" s="1">
        <v>0.40346431179397552</v>
      </c>
      <c r="O63" s="1">
        <v>0.43091633839970667</v>
      </c>
    </row>
    <row r="64" spans="1:15" x14ac:dyDescent="0.35">
      <c r="A64" t="str">
        <f t="shared" si="0"/>
        <v>WorldBaselinecoal_w/o_CCS</v>
      </c>
      <c r="B64" t="s">
        <v>113</v>
      </c>
      <c r="C64" t="s">
        <v>2</v>
      </c>
      <c r="D64" t="s">
        <v>2</v>
      </c>
      <c r="E64" t="s">
        <v>4</v>
      </c>
      <c r="F64">
        <v>138.28</v>
      </c>
      <c r="G64" s="1">
        <v>141.88999999999999</v>
      </c>
      <c r="H64" s="1">
        <v>153.82</v>
      </c>
      <c r="I64" s="1">
        <v>168.74</v>
      </c>
      <c r="J64" s="1">
        <v>181.4</v>
      </c>
      <c r="K64" s="1">
        <v>201.66</v>
      </c>
      <c r="L64" s="1">
        <v>236.07</v>
      </c>
      <c r="M64" s="1">
        <v>272.12</v>
      </c>
      <c r="N64" s="1">
        <v>285.36</v>
      </c>
      <c r="O64" s="1">
        <v>289.03000000000003</v>
      </c>
    </row>
    <row r="65" spans="1:15" x14ac:dyDescent="0.35">
      <c r="A65" t="str">
        <f t="shared" si="0"/>
        <v>WorldBaselineoil</v>
      </c>
      <c r="B65" t="s">
        <v>113</v>
      </c>
      <c r="C65" t="s">
        <v>2</v>
      </c>
      <c r="D65" t="s">
        <v>2</v>
      </c>
      <c r="E65" t="s">
        <v>5</v>
      </c>
      <c r="F65">
        <v>164.95</v>
      </c>
      <c r="G65" s="1">
        <v>195.45</v>
      </c>
      <c r="H65" s="1">
        <v>192.08</v>
      </c>
      <c r="I65" s="1">
        <v>201.59</v>
      </c>
      <c r="J65" s="1">
        <v>205.54</v>
      </c>
      <c r="K65" s="1">
        <v>206.32</v>
      </c>
      <c r="L65" s="1">
        <v>181.82</v>
      </c>
      <c r="M65" s="1">
        <v>127.31</v>
      </c>
      <c r="N65" s="1">
        <v>91.94</v>
      </c>
      <c r="O65" s="1">
        <v>66.11</v>
      </c>
    </row>
    <row r="66" spans="1:15" x14ac:dyDescent="0.35">
      <c r="A66" t="str">
        <f t="shared" si="0"/>
        <v>WorldBaselinegas_w/o_CCS</v>
      </c>
      <c r="B66" t="s">
        <v>113</v>
      </c>
      <c r="C66" t="s">
        <v>2</v>
      </c>
      <c r="D66" t="s">
        <v>2</v>
      </c>
      <c r="E66" t="s">
        <v>6</v>
      </c>
      <c r="F66">
        <v>102.12</v>
      </c>
      <c r="G66" s="1">
        <v>105.34</v>
      </c>
      <c r="H66" s="1">
        <v>119.87</v>
      </c>
      <c r="I66" s="1">
        <v>139.30000000000001</v>
      </c>
      <c r="J66" s="1">
        <v>163.19999999999999</v>
      </c>
      <c r="K66" s="1">
        <v>181.1</v>
      </c>
      <c r="L66" s="1">
        <v>187.81</v>
      </c>
      <c r="M66" s="1">
        <v>188.19</v>
      </c>
      <c r="N66" s="1">
        <v>193.89</v>
      </c>
      <c r="O66" s="1">
        <v>208.48</v>
      </c>
    </row>
    <row r="67" spans="1:15" x14ac:dyDescent="0.35">
      <c r="A67" t="str">
        <f t="shared" si="0"/>
        <v>WorldBaselineNuclear</v>
      </c>
      <c r="B67" t="s">
        <v>113</v>
      </c>
      <c r="C67" t="s">
        <v>2</v>
      </c>
      <c r="D67" t="s">
        <v>2</v>
      </c>
      <c r="E67" t="s">
        <v>7</v>
      </c>
      <c r="F67">
        <v>10.27</v>
      </c>
      <c r="G67" s="1">
        <v>11.04</v>
      </c>
      <c r="H67" s="1">
        <v>9.4600000000000009</v>
      </c>
      <c r="I67" s="1">
        <v>5.49</v>
      </c>
      <c r="J67" s="1">
        <v>3.13</v>
      </c>
      <c r="K67" s="1">
        <v>1.29</v>
      </c>
      <c r="L67" s="1">
        <v>0.48</v>
      </c>
      <c r="M67" s="1">
        <v>0.17</v>
      </c>
      <c r="N67" s="1">
        <v>0.17</v>
      </c>
      <c r="O67" s="1">
        <v>0.17</v>
      </c>
    </row>
    <row r="68" spans="1:15" x14ac:dyDescent="0.35">
      <c r="A68" t="str">
        <f t="shared" si="0"/>
        <v>WorldBaselinebio_w/o_CCS</v>
      </c>
      <c r="B68" t="s">
        <v>113</v>
      </c>
      <c r="C68" t="s">
        <v>2</v>
      </c>
      <c r="D68" t="s">
        <v>2</v>
      </c>
      <c r="E68" t="s">
        <v>8</v>
      </c>
      <c r="F68">
        <v>44.79</v>
      </c>
      <c r="G68" s="1">
        <v>34.17</v>
      </c>
      <c r="H68" s="1">
        <v>32.18</v>
      </c>
      <c r="I68" s="1">
        <v>23.35</v>
      </c>
      <c r="J68" s="1">
        <v>15.69</v>
      </c>
      <c r="K68" s="1">
        <v>14.55</v>
      </c>
      <c r="L68" s="1">
        <v>29.24</v>
      </c>
      <c r="M68" s="1">
        <v>58.53</v>
      </c>
      <c r="N68" s="1">
        <v>79.069999999999993</v>
      </c>
      <c r="O68" s="1">
        <v>89.84</v>
      </c>
    </row>
    <row r="69" spans="1:15" x14ac:dyDescent="0.35">
      <c r="A69" t="str">
        <f t="shared" ref="A69:A90" si="1">B69&amp;D69&amp;E69</f>
        <v>WorldBaselineren</v>
      </c>
      <c r="B69" t="s">
        <v>113</v>
      </c>
      <c r="C69" t="s">
        <v>2</v>
      </c>
      <c r="D69" t="s">
        <v>2</v>
      </c>
      <c r="E69" t="s">
        <v>9</v>
      </c>
      <c r="F69">
        <v>14.74</v>
      </c>
      <c r="G69" s="1">
        <v>21.29</v>
      </c>
      <c r="H69" s="1">
        <v>36.679999999999993</v>
      </c>
      <c r="I69" s="1">
        <v>59.24</v>
      </c>
      <c r="J69" s="1">
        <v>83.076999999999998</v>
      </c>
      <c r="K69" s="1">
        <v>106.46</v>
      </c>
      <c r="L69" s="1">
        <v>126.83000000000001</v>
      </c>
      <c r="M69" s="1">
        <v>146.20999999999998</v>
      </c>
      <c r="N69" s="1">
        <v>164.67000000000002</v>
      </c>
      <c r="O69" s="1">
        <v>180.88</v>
      </c>
    </row>
    <row r="70" spans="1:15" x14ac:dyDescent="0.35">
      <c r="A70" t="str">
        <f t="shared" si="1"/>
        <v>WorldBaselinecoal_with_CCS</v>
      </c>
      <c r="B70" t="s">
        <v>113</v>
      </c>
      <c r="C70" t="s">
        <v>2</v>
      </c>
      <c r="D70" t="s">
        <v>2</v>
      </c>
      <c r="E70" t="s">
        <v>10</v>
      </c>
      <c r="F70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0.01</v>
      </c>
      <c r="O70" s="1">
        <v>0.03</v>
      </c>
    </row>
    <row r="71" spans="1:15" x14ac:dyDescent="0.35">
      <c r="A71" t="str">
        <f t="shared" si="1"/>
        <v>WorldBaselinegas_with_CCS</v>
      </c>
      <c r="B71" t="s">
        <v>113</v>
      </c>
      <c r="C71" t="s">
        <v>2</v>
      </c>
      <c r="D71" t="s">
        <v>2</v>
      </c>
      <c r="E71" t="s">
        <v>12</v>
      </c>
      <c r="F7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</row>
    <row r="72" spans="1:15" x14ac:dyDescent="0.35">
      <c r="A72" t="str">
        <f t="shared" si="1"/>
        <v>WorldBaselinebio_with_CCS</v>
      </c>
      <c r="B72" t="s">
        <v>113</v>
      </c>
      <c r="C72" t="s">
        <v>2</v>
      </c>
      <c r="D72" t="s">
        <v>2</v>
      </c>
      <c r="E72" t="s">
        <v>11</v>
      </c>
      <c r="F72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</row>
    <row r="73" spans="1:15" x14ac:dyDescent="0.35">
      <c r="A73" t="str">
        <f t="shared" si="1"/>
        <v>WorldCancun Agr. Compatible-2Ccoal_w/o_CCS</v>
      </c>
      <c r="B73" t="s">
        <v>113</v>
      </c>
      <c r="C73" t="s">
        <v>0</v>
      </c>
      <c r="D73" t="s">
        <v>96</v>
      </c>
      <c r="E73" t="s">
        <v>4</v>
      </c>
      <c r="F73">
        <v>138.47999999999999</v>
      </c>
      <c r="G73" s="1">
        <v>131.27000000000001</v>
      </c>
      <c r="H73" s="1">
        <v>103.56</v>
      </c>
      <c r="I73" s="1">
        <v>54.129999999999995</v>
      </c>
      <c r="J73" s="1">
        <v>9.990000000000002</v>
      </c>
      <c r="K73" s="1">
        <v>1.6200000000000045</v>
      </c>
      <c r="L73" s="1">
        <v>0.89000000000000057</v>
      </c>
      <c r="M73" s="1">
        <v>0.40999999999999659</v>
      </c>
      <c r="N73" s="1">
        <v>0.34000000000000341</v>
      </c>
      <c r="O73" s="1">
        <v>0.5</v>
      </c>
    </row>
    <row r="74" spans="1:15" x14ac:dyDescent="0.35">
      <c r="A74" t="str">
        <f t="shared" si="1"/>
        <v>WorldCancun Agr. Compatible-2Coil</v>
      </c>
      <c r="B74" t="s">
        <v>113</v>
      </c>
      <c r="C74" t="s">
        <v>0</v>
      </c>
      <c r="D74" t="s">
        <v>96</v>
      </c>
      <c r="E74" t="s">
        <v>5</v>
      </c>
      <c r="F74">
        <v>165.58</v>
      </c>
      <c r="G74" s="1">
        <v>209.53</v>
      </c>
      <c r="H74" s="1">
        <v>188.9</v>
      </c>
      <c r="I74" s="1">
        <v>163</v>
      </c>
      <c r="J74" s="1">
        <v>108.12</v>
      </c>
      <c r="K74" s="1">
        <v>52.31</v>
      </c>
      <c r="L74" s="1">
        <v>24.02</v>
      </c>
      <c r="M74" s="1">
        <v>16.52</v>
      </c>
      <c r="N74" s="1">
        <v>11.49</v>
      </c>
      <c r="O74" s="1">
        <v>1.98</v>
      </c>
    </row>
    <row r="75" spans="1:15" x14ac:dyDescent="0.35">
      <c r="A75" t="str">
        <f t="shared" si="1"/>
        <v>WorldCancun Agr. Compatible-2Cgas_w/o_CCS</v>
      </c>
      <c r="B75" t="s">
        <v>113</v>
      </c>
      <c r="C75" t="s">
        <v>0</v>
      </c>
      <c r="D75" t="s">
        <v>96</v>
      </c>
      <c r="E75" t="s">
        <v>6</v>
      </c>
      <c r="F75">
        <v>101.7</v>
      </c>
      <c r="G75" s="1">
        <v>105.04</v>
      </c>
      <c r="H75" s="1">
        <v>113.99</v>
      </c>
      <c r="I75" s="1">
        <v>122.57000000000001</v>
      </c>
      <c r="J75" s="1">
        <v>106.69999999999999</v>
      </c>
      <c r="K75" s="1">
        <v>85.999999999999986</v>
      </c>
      <c r="L75" s="1">
        <v>65.25</v>
      </c>
      <c r="M75" s="1">
        <v>48.719999999999992</v>
      </c>
      <c r="N75" s="1">
        <v>40.46</v>
      </c>
      <c r="O75" s="1">
        <v>36.25</v>
      </c>
    </row>
    <row r="76" spans="1:15" x14ac:dyDescent="0.35">
      <c r="A76" t="str">
        <f t="shared" si="1"/>
        <v>WorldCancun Agr. Compatible-2CNuclear</v>
      </c>
      <c r="B76" t="s">
        <v>113</v>
      </c>
      <c r="C76" t="s">
        <v>0</v>
      </c>
      <c r="D76" t="s">
        <v>96</v>
      </c>
      <c r="E76" t="s">
        <v>7</v>
      </c>
      <c r="F76">
        <v>10.27</v>
      </c>
      <c r="G76" s="1">
        <v>11.04</v>
      </c>
      <c r="H76" s="1">
        <v>10.53</v>
      </c>
      <c r="I76" s="1">
        <v>8.82</v>
      </c>
      <c r="J76" s="1">
        <v>10.62</v>
      </c>
      <c r="K76" s="1">
        <v>15.88</v>
      </c>
      <c r="L76" s="1">
        <v>28.31</v>
      </c>
      <c r="M76" s="1">
        <v>43.88</v>
      </c>
      <c r="N76" s="1">
        <v>58.53</v>
      </c>
      <c r="O76" s="1">
        <v>74</v>
      </c>
    </row>
    <row r="77" spans="1:15" x14ac:dyDescent="0.35">
      <c r="A77" t="str">
        <f t="shared" si="1"/>
        <v>WorldCancun Agr. Compatible-2Cbio_w/o_CCS</v>
      </c>
      <c r="B77" t="s">
        <v>113</v>
      </c>
      <c r="C77" t="s">
        <v>0</v>
      </c>
      <c r="D77" t="s">
        <v>96</v>
      </c>
      <c r="E77" t="s">
        <v>8</v>
      </c>
      <c r="F77">
        <v>44.48</v>
      </c>
      <c r="G77" s="1">
        <v>31.36</v>
      </c>
      <c r="H77" s="1">
        <v>41.150000000000006</v>
      </c>
      <c r="I77" s="1">
        <v>47.400000000000006</v>
      </c>
      <c r="J77" s="1">
        <v>55.239999999999995</v>
      </c>
      <c r="K77" s="1">
        <v>61.47</v>
      </c>
      <c r="L77" s="1">
        <v>65.930000000000007</v>
      </c>
      <c r="M77" s="1">
        <v>72.179999999999993</v>
      </c>
      <c r="N77" s="1">
        <v>80.38</v>
      </c>
      <c r="O77" s="1">
        <v>87.109999999999985</v>
      </c>
    </row>
    <row r="78" spans="1:15" x14ac:dyDescent="0.35">
      <c r="A78" t="str">
        <f t="shared" si="1"/>
        <v>WorldCancun Agr. Compatible-2Cren</v>
      </c>
      <c r="B78" t="s">
        <v>113</v>
      </c>
      <c r="C78" t="s">
        <v>0</v>
      </c>
      <c r="D78" t="s">
        <v>96</v>
      </c>
      <c r="E78" t="s">
        <v>9</v>
      </c>
      <c r="F78">
        <v>14.7</v>
      </c>
      <c r="G78" s="1">
        <v>19.57</v>
      </c>
      <c r="H78" s="1">
        <v>37.07</v>
      </c>
      <c r="I78" s="1">
        <v>66.070000000000007</v>
      </c>
      <c r="J78" s="1">
        <v>104.89</v>
      </c>
      <c r="K78" s="1">
        <v>146.44999999999999</v>
      </c>
      <c r="L78" s="1">
        <v>188.39</v>
      </c>
      <c r="M78" s="1">
        <v>224.14</v>
      </c>
      <c r="N78" s="1">
        <v>257.76</v>
      </c>
      <c r="O78" s="1">
        <v>297.02</v>
      </c>
    </row>
    <row r="79" spans="1:15" x14ac:dyDescent="0.35">
      <c r="A79" t="str">
        <f t="shared" si="1"/>
        <v>WorldCancun Agr. Compatible-2Ccoal_with_CCS</v>
      </c>
      <c r="B79" t="s">
        <v>113</v>
      </c>
      <c r="C79" t="s">
        <v>0</v>
      </c>
      <c r="D79" t="s">
        <v>96</v>
      </c>
      <c r="E79" t="s">
        <v>10</v>
      </c>
      <c r="F79">
        <v>0</v>
      </c>
      <c r="G79" s="1">
        <v>0</v>
      </c>
      <c r="H79" s="1">
        <v>4.03</v>
      </c>
      <c r="I79" s="1">
        <v>23.12</v>
      </c>
      <c r="J79" s="1">
        <v>48.4</v>
      </c>
      <c r="K79" s="1">
        <v>57.87</v>
      </c>
      <c r="L79" s="1">
        <v>57.1</v>
      </c>
      <c r="M79" s="1">
        <v>41.84</v>
      </c>
      <c r="N79" s="1">
        <v>33.65</v>
      </c>
      <c r="O79" s="1">
        <v>20.13</v>
      </c>
    </row>
    <row r="80" spans="1:15" x14ac:dyDescent="0.35">
      <c r="A80" t="str">
        <f t="shared" si="1"/>
        <v>WorldCancun Agr. Compatible-2Cgas_with_CCS</v>
      </c>
      <c r="B80" t="s">
        <v>113</v>
      </c>
      <c r="C80" t="s">
        <v>0</v>
      </c>
      <c r="D80" t="s">
        <v>96</v>
      </c>
      <c r="E80" t="s">
        <v>12</v>
      </c>
      <c r="F80">
        <v>0</v>
      </c>
      <c r="G80" s="1">
        <v>0</v>
      </c>
      <c r="H80" s="1">
        <v>3.9</v>
      </c>
      <c r="I80" s="1">
        <v>18.989999999999998</v>
      </c>
      <c r="J80" s="1">
        <v>51.74</v>
      </c>
      <c r="K80" s="1">
        <v>69.760000000000005</v>
      </c>
      <c r="L80" s="1">
        <v>62.62</v>
      </c>
      <c r="M80" s="1">
        <v>42.27</v>
      </c>
      <c r="N80" s="1">
        <v>21.15</v>
      </c>
      <c r="O80" s="1">
        <v>6.02</v>
      </c>
    </row>
    <row r="81" spans="1:15" x14ac:dyDescent="0.35">
      <c r="A81" t="str">
        <f t="shared" si="1"/>
        <v>WorldCancun Agr. Compatible-2Cbio_with_CCS</v>
      </c>
      <c r="B81" t="s">
        <v>113</v>
      </c>
      <c r="C81" t="s">
        <v>0</v>
      </c>
      <c r="D81" t="s">
        <v>96</v>
      </c>
      <c r="E81" t="s">
        <v>11</v>
      </c>
      <c r="F81">
        <v>0</v>
      </c>
      <c r="G81" s="1">
        <v>0</v>
      </c>
      <c r="H81" s="1">
        <v>6.41</v>
      </c>
      <c r="I81" s="1">
        <v>25.83</v>
      </c>
      <c r="J81" s="1">
        <v>64.47</v>
      </c>
      <c r="K81" s="1">
        <v>93.88</v>
      </c>
      <c r="L81" s="1">
        <v>107.32</v>
      </c>
      <c r="M81" s="1">
        <v>118.2</v>
      </c>
      <c r="N81" s="1">
        <v>126.35</v>
      </c>
      <c r="O81" s="1">
        <v>133.9</v>
      </c>
    </row>
    <row r="82" spans="1:15" x14ac:dyDescent="0.35">
      <c r="A82" t="str">
        <f t="shared" si="1"/>
        <v>WorldParis Agr. Compatible -1.5Ccoal_w/o_CCS</v>
      </c>
      <c r="B82" t="s">
        <v>113</v>
      </c>
      <c r="C82" t="s">
        <v>1</v>
      </c>
      <c r="D82" t="s">
        <v>97</v>
      </c>
      <c r="E82" t="s">
        <v>4</v>
      </c>
      <c r="F82">
        <v>138.46</v>
      </c>
      <c r="G82" s="1">
        <v>131.25</v>
      </c>
      <c r="H82" s="1">
        <v>31.240000000000002</v>
      </c>
      <c r="I82" s="1">
        <v>7.2000000000000028</v>
      </c>
      <c r="J82" s="1">
        <v>1.2900000000000063</v>
      </c>
      <c r="K82" s="1">
        <v>0.10000000000000142</v>
      </c>
      <c r="L82" s="1">
        <v>0.12000000000000099</v>
      </c>
      <c r="M82" s="1">
        <v>4.9999999999999822E-2</v>
      </c>
      <c r="N82" s="1">
        <v>4.0000000000000036E-2</v>
      </c>
      <c r="O82" s="1">
        <v>3.0000000000000027E-2</v>
      </c>
    </row>
    <row r="83" spans="1:15" x14ac:dyDescent="0.35">
      <c r="A83" t="str">
        <f t="shared" si="1"/>
        <v>WorldParis Agr. Compatible -1.5Coil</v>
      </c>
      <c r="B83" t="s">
        <v>113</v>
      </c>
      <c r="C83" t="s">
        <v>1</v>
      </c>
      <c r="D83" t="s">
        <v>97</v>
      </c>
      <c r="E83" t="s">
        <v>5</v>
      </c>
      <c r="F83">
        <v>165.58</v>
      </c>
      <c r="G83" s="1">
        <v>209.53</v>
      </c>
      <c r="H83" s="1">
        <v>159.75</v>
      </c>
      <c r="I83" s="1">
        <v>82.56</v>
      </c>
      <c r="J83" s="1">
        <v>24.39</v>
      </c>
      <c r="K83" s="1">
        <v>6.12</v>
      </c>
      <c r="L83" s="1">
        <v>0.51</v>
      </c>
      <c r="M83" s="1">
        <v>6.0000000000000001E-3</v>
      </c>
      <c r="N83" s="1">
        <v>4.0000000000000001E-3</v>
      </c>
      <c r="O83" s="1">
        <v>2E-3</v>
      </c>
    </row>
    <row r="84" spans="1:15" x14ac:dyDescent="0.35">
      <c r="A84" t="str">
        <f t="shared" si="1"/>
        <v>WorldParis Agr. Compatible -1.5Cgas_w/o_CCS</v>
      </c>
      <c r="B84" t="s">
        <v>113</v>
      </c>
      <c r="C84" t="s">
        <v>1</v>
      </c>
      <c r="D84" t="s">
        <v>97</v>
      </c>
      <c r="E84" t="s">
        <v>6</v>
      </c>
      <c r="F84">
        <v>101.7</v>
      </c>
      <c r="G84" s="1">
        <v>105.04</v>
      </c>
      <c r="H84" s="1">
        <v>118.53999999999999</v>
      </c>
      <c r="I84" s="1">
        <v>108.18</v>
      </c>
      <c r="J84" s="1">
        <v>59.089999999999996</v>
      </c>
      <c r="K84" s="1">
        <v>40.61</v>
      </c>
      <c r="L84" s="1">
        <v>29.5</v>
      </c>
      <c r="M84" s="1">
        <v>26.32</v>
      </c>
      <c r="N84" s="1">
        <v>28.169999999999998</v>
      </c>
      <c r="O84" s="1">
        <v>31.41</v>
      </c>
    </row>
    <row r="85" spans="1:15" x14ac:dyDescent="0.35">
      <c r="A85" t="str">
        <f t="shared" si="1"/>
        <v>WorldParis Agr. Compatible -1.5CNuclear</v>
      </c>
      <c r="B85" t="s">
        <v>113</v>
      </c>
      <c r="C85" t="s">
        <v>1</v>
      </c>
      <c r="D85" t="s">
        <v>97</v>
      </c>
      <c r="E85" t="s">
        <v>7</v>
      </c>
      <c r="F85">
        <v>10.27</v>
      </c>
      <c r="G85" s="1">
        <v>11.04</v>
      </c>
      <c r="H85" s="1">
        <v>15.23</v>
      </c>
      <c r="I85" s="1">
        <v>23.81</v>
      </c>
      <c r="J85" s="1">
        <v>38.74</v>
      </c>
      <c r="K85" s="1">
        <v>69.760000000000005</v>
      </c>
      <c r="L85" s="1">
        <v>88.43</v>
      </c>
      <c r="M85" s="1">
        <v>83.48</v>
      </c>
      <c r="N85" s="1">
        <v>68.239999999999995</v>
      </c>
      <c r="O85" s="1">
        <v>43.02</v>
      </c>
    </row>
    <row r="86" spans="1:15" x14ac:dyDescent="0.35">
      <c r="A86" t="str">
        <f t="shared" si="1"/>
        <v>WorldParis Agr. Compatible -1.5Cbio_w/o_CCS</v>
      </c>
      <c r="B86" t="s">
        <v>113</v>
      </c>
      <c r="C86" t="s">
        <v>1</v>
      </c>
      <c r="D86" t="s">
        <v>97</v>
      </c>
      <c r="E86" t="s">
        <v>8</v>
      </c>
      <c r="F86">
        <v>44.48</v>
      </c>
      <c r="G86" s="1">
        <v>31.36</v>
      </c>
      <c r="H86" s="1">
        <v>64.06</v>
      </c>
      <c r="I86" s="1">
        <v>78.180000000000007</v>
      </c>
      <c r="J86" s="1">
        <v>68.349999999999994</v>
      </c>
      <c r="K86" s="1">
        <v>60.41</v>
      </c>
      <c r="L86" s="1">
        <v>67.099999999999994</v>
      </c>
      <c r="M86" s="1">
        <v>75.36</v>
      </c>
      <c r="N86" s="1">
        <v>81.829999999999984</v>
      </c>
      <c r="O86" s="1">
        <v>87.5</v>
      </c>
    </row>
    <row r="87" spans="1:15" x14ac:dyDescent="0.35">
      <c r="A87" t="str">
        <f t="shared" si="1"/>
        <v>WorldParis Agr. Compatible -1.5Cren</v>
      </c>
      <c r="B87" t="s">
        <v>113</v>
      </c>
      <c r="C87" t="s">
        <v>1</v>
      </c>
      <c r="D87" t="s">
        <v>97</v>
      </c>
      <c r="E87" t="s">
        <v>9</v>
      </c>
      <c r="F87">
        <v>14.7</v>
      </c>
      <c r="G87" s="1">
        <v>19.57</v>
      </c>
      <c r="H87" s="1">
        <v>48.06</v>
      </c>
      <c r="I87" s="1">
        <v>79.839999999999989</v>
      </c>
      <c r="J87" s="1">
        <v>121.82</v>
      </c>
      <c r="K87" s="1">
        <v>173.39999999999998</v>
      </c>
      <c r="L87" s="1">
        <v>237.01000000000002</v>
      </c>
      <c r="M87" s="1">
        <v>279.32</v>
      </c>
      <c r="N87" s="1">
        <v>315.87</v>
      </c>
      <c r="O87" s="1">
        <v>357.6</v>
      </c>
    </row>
    <row r="88" spans="1:15" x14ac:dyDescent="0.35">
      <c r="A88" t="str">
        <f t="shared" si="1"/>
        <v>WorldParis Agr. Compatible -1.5Ccoal_with_CCS</v>
      </c>
      <c r="B88" t="s">
        <v>113</v>
      </c>
      <c r="C88" t="s">
        <v>1</v>
      </c>
      <c r="D88" t="s">
        <v>97</v>
      </c>
      <c r="E88" t="s">
        <v>10</v>
      </c>
      <c r="F88">
        <v>0</v>
      </c>
      <c r="G88" s="1">
        <v>0</v>
      </c>
      <c r="H88" s="1">
        <v>19.79</v>
      </c>
      <c r="I88" s="1">
        <v>48.72</v>
      </c>
      <c r="J88" s="1">
        <v>80.16</v>
      </c>
      <c r="K88" s="1">
        <v>44.86</v>
      </c>
      <c r="L88" s="1">
        <v>12.11</v>
      </c>
      <c r="M88" s="1">
        <v>3.14</v>
      </c>
      <c r="N88" s="1">
        <v>1.07</v>
      </c>
      <c r="O88" s="1">
        <v>0.37</v>
      </c>
    </row>
    <row r="89" spans="1:15" x14ac:dyDescent="0.35">
      <c r="A89" t="str">
        <f t="shared" si="1"/>
        <v>WorldParis Agr. Compatible -1.5Cgas_with_CCS</v>
      </c>
      <c r="B89" t="s">
        <v>113</v>
      </c>
      <c r="C89" t="s">
        <v>1</v>
      </c>
      <c r="D89" t="s">
        <v>97</v>
      </c>
      <c r="E89" t="s">
        <v>12</v>
      </c>
      <c r="F89">
        <v>0</v>
      </c>
      <c r="G89" s="1">
        <v>0</v>
      </c>
      <c r="H89" s="1">
        <v>12.6</v>
      </c>
      <c r="I89" s="1">
        <v>37.979999999999997</v>
      </c>
      <c r="J89" s="1">
        <v>40.1</v>
      </c>
      <c r="K89" s="1">
        <v>26.41</v>
      </c>
      <c r="L89" s="1">
        <v>12.83</v>
      </c>
      <c r="M89" s="1">
        <v>0.19</v>
      </c>
      <c r="N89" s="1">
        <v>0.16</v>
      </c>
      <c r="O89" s="1">
        <v>0.09</v>
      </c>
    </row>
    <row r="90" spans="1:15" x14ac:dyDescent="0.35">
      <c r="A90" t="str">
        <f t="shared" si="1"/>
        <v>WorldParis Agr. Compatible -1.5Cbio_with_CCS</v>
      </c>
      <c r="B90" t="s">
        <v>113</v>
      </c>
      <c r="C90" t="s">
        <v>1</v>
      </c>
      <c r="D90" t="s">
        <v>97</v>
      </c>
      <c r="E90" t="s">
        <v>11</v>
      </c>
      <c r="F90">
        <v>0</v>
      </c>
      <c r="G90" s="1">
        <v>0</v>
      </c>
      <c r="H90" s="1">
        <v>8.09</v>
      </c>
      <c r="I90" s="1">
        <v>31.54</v>
      </c>
      <c r="J90" s="1">
        <v>71.599999999999994</v>
      </c>
      <c r="K90" s="1">
        <v>95.66</v>
      </c>
      <c r="L90" s="1">
        <v>106.15</v>
      </c>
      <c r="M90" s="1">
        <v>115.02</v>
      </c>
      <c r="N90" s="1">
        <v>124.9</v>
      </c>
      <c r="O90" s="1">
        <v>133.51</v>
      </c>
    </row>
    <row r="91" spans="1:15" x14ac:dyDescent="0.35">
      <c r="F91" s="1"/>
      <c r="G91" s="1"/>
      <c r="H91" s="1"/>
      <c r="I91" s="1"/>
      <c r="J91" s="1"/>
      <c r="K91" s="1"/>
      <c r="L91" s="1"/>
      <c r="M91" s="1"/>
      <c r="N91" s="1"/>
      <c r="O91" s="1"/>
    </row>
    <row r="93" spans="1:15" ht="23.5" x14ac:dyDescent="0.55000000000000004">
      <c r="A93" s="23" t="s">
        <v>79</v>
      </c>
      <c r="C93" t="s">
        <v>81</v>
      </c>
      <c r="E93" t="s">
        <v>82</v>
      </c>
    </row>
    <row r="95" spans="1:15" x14ac:dyDescent="0.35">
      <c r="A95" s="2" t="s">
        <v>29</v>
      </c>
      <c r="B95" s="2" t="s">
        <v>14</v>
      </c>
      <c r="C95" s="2" t="s">
        <v>15</v>
      </c>
      <c r="D95" s="2" t="s">
        <v>95</v>
      </c>
      <c r="E95" s="2" t="s">
        <v>80</v>
      </c>
      <c r="F95" s="2">
        <v>2010</v>
      </c>
      <c r="G95" s="2">
        <v>2020</v>
      </c>
      <c r="H95" s="2">
        <v>2030</v>
      </c>
      <c r="I95" s="2">
        <v>2040</v>
      </c>
      <c r="J95" s="2">
        <v>2050</v>
      </c>
      <c r="K95" s="2">
        <v>2060</v>
      </c>
      <c r="L95" s="2">
        <v>2070</v>
      </c>
      <c r="M95" s="2">
        <v>2080</v>
      </c>
      <c r="N95" s="2">
        <v>2090</v>
      </c>
      <c r="O95" s="2">
        <v>2100</v>
      </c>
    </row>
    <row r="96" spans="1:15" x14ac:dyDescent="0.35">
      <c r="A96" t="str">
        <f>B96&amp;D96&amp;E96</f>
        <v>EU28BaselineCO2 Fossils and Industry</v>
      </c>
      <c r="B96" t="s">
        <v>19</v>
      </c>
      <c r="C96" t="s">
        <v>2</v>
      </c>
      <c r="D96" t="str">
        <f>IFERROR(VLOOKUP(C96,Admin!$B$2:$C$4,2,0),"")</f>
        <v>Baseline</v>
      </c>
      <c r="E96" t="s">
        <v>83</v>
      </c>
      <c r="F96" s="31">
        <v>3913.3455834054303</v>
      </c>
      <c r="G96" s="31">
        <v>3917.0817532936926</v>
      </c>
      <c r="H96" s="31">
        <v>3616.5817525219068</v>
      </c>
      <c r="I96" s="31">
        <v>3528.8111676927001</v>
      </c>
      <c r="J96" s="31">
        <v>3411.8087981127328</v>
      </c>
      <c r="K96" s="31">
        <v>3274.0280100578566</v>
      </c>
      <c r="L96" s="31">
        <v>2881.6344320490962</v>
      </c>
      <c r="M96" s="31">
        <v>2498.3277266185332</v>
      </c>
      <c r="N96" s="31">
        <v>2263.0389232868711</v>
      </c>
      <c r="O96" s="31">
        <v>2045.9314703159862</v>
      </c>
    </row>
    <row r="97" spans="1:15" x14ac:dyDescent="0.35">
      <c r="A97" t="str">
        <f t="shared" ref="A97:A113" si="2">B97&amp;D97&amp;E97</f>
        <v>EU28BaselineCH4</v>
      </c>
      <c r="B97" t="s">
        <v>19</v>
      </c>
      <c r="C97" t="s">
        <v>2</v>
      </c>
      <c r="D97" t="str">
        <f>IFERROR(VLOOKUP(C97,Admin!$B$2:$C$4,2,0),"")</f>
        <v>Baseline</v>
      </c>
      <c r="E97" t="s">
        <v>84</v>
      </c>
      <c r="F97" s="31">
        <v>414.30463999999995</v>
      </c>
      <c r="G97" s="31">
        <v>407.78825120308613</v>
      </c>
      <c r="H97" s="31">
        <v>404.74820719072557</v>
      </c>
      <c r="I97" s="31">
        <v>406.99561563890961</v>
      </c>
      <c r="J97" s="31">
        <v>419.21451436911673</v>
      </c>
      <c r="K97" s="31">
        <v>430.55735651976624</v>
      </c>
      <c r="L97" s="31">
        <v>442.69952071928537</v>
      </c>
      <c r="M97" s="31">
        <v>449.66526317120758</v>
      </c>
      <c r="N97" s="31">
        <v>458.25493997816795</v>
      </c>
      <c r="O97" s="31">
        <v>467.72735984937913</v>
      </c>
    </row>
    <row r="98" spans="1:15" x14ac:dyDescent="0.35">
      <c r="A98" t="str">
        <f t="shared" si="2"/>
        <v>EU28BaselineLULUCF</v>
      </c>
      <c r="B98" t="s">
        <v>19</v>
      </c>
      <c r="C98" t="s">
        <v>2</v>
      </c>
      <c r="D98" t="str">
        <f>IFERROR(VLOOKUP(C98,Admin!$B$2:$C$4,2,0),"")</f>
        <v>Baseline</v>
      </c>
      <c r="E98" t="s">
        <v>85</v>
      </c>
      <c r="F98" s="31">
        <v>-309.86217999999997</v>
      </c>
      <c r="G98" s="31">
        <v>-215.89437418305084</v>
      </c>
      <c r="H98" s="31">
        <v>-148.66215836352936</v>
      </c>
      <c r="I98" s="31">
        <v>-117.91755587437741</v>
      </c>
      <c r="J98" s="31">
        <v>-101.07869720926044</v>
      </c>
      <c r="K98" s="31">
        <v>-91.047960369714076</v>
      </c>
      <c r="L98" s="31">
        <v>-84.939634481812931</v>
      </c>
      <c r="M98" s="31">
        <v>-81.353843076693309</v>
      </c>
      <c r="N98" s="31">
        <v>-79.590158059090214</v>
      </c>
      <c r="O98" s="31">
        <v>-79.259345659046488</v>
      </c>
    </row>
    <row r="99" spans="1:15" x14ac:dyDescent="0.35">
      <c r="A99" t="str">
        <f t="shared" si="2"/>
        <v>EU28BaselineN2O</v>
      </c>
      <c r="B99" t="s">
        <v>19</v>
      </c>
      <c r="C99" t="s">
        <v>2</v>
      </c>
      <c r="D99" t="str">
        <f>IFERROR(VLOOKUP(C99,Admin!$B$2:$C$4,2,0),"")</f>
        <v>Baseline</v>
      </c>
      <c r="E99" t="s">
        <v>86</v>
      </c>
      <c r="F99" s="31">
        <v>343.67877999999996</v>
      </c>
      <c r="G99" s="31">
        <v>366.44698387096781</v>
      </c>
      <c r="H99" s="31">
        <v>369.49779741935481</v>
      </c>
      <c r="I99" s="31">
        <v>367.63774258064524</v>
      </c>
      <c r="J99" s="31">
        <v>359.00676451612901</v>
      </c>
      <c r="K99" s="31">
        <v>343.30717354838708</v>
      </c>
      <c r="L99" s="31">
        <v>333.41152000000005</v>
      </c>
      <c r="M99" s="31">
        <v>323.51586645161291</v>
      </c>
      <c r="N99" s="31">
        <v>320.39113612903225</v>
      </c>
      <c r="O99" s="31">
        <v>323.73963935483874</v>
      </c>
    </row>
    <row r="100" spans="1:15" x14ac:dyDescent="0.35">
      <c r="A100" t="str">
        <f t="shared" si="2"/>
        <v>EU28BaselineOther gases</v>
      </c>
      <c r="B100" t="s">
        <v>19</v>
      </c>
      <c r="C100" t="s">
        <v>2</v>
      </c>
      <c r="D100" t="str">
        <f>IFERROR(VLOOKUP(C100,Admin!$B$2:$C$4,2,0),"")</f>
        <v>Baseline</v>
      </c>
      <c r="E100" t="s">
        <v>87</v>
      </c>
      <c r="F100" s="31">
        <v>91.536366618041725</v>
      </c>
      <c r="G100" s="31">
        <v>95.107595120333514</v>
      </c>
      <c r="H100" s="31">
        <v>91.40498495673674</v>
      </c>
      <c r="I100" s="31">
        <v>90.408563675428098</v>
      </c>
      <c r="J100" s="31">
        <v>89.454445032145557</v>
      </c>
      <c r="K100" s="31">
        <v>87.074844118728777</v>
      </c>
      <c r="L100" s="31">
        <v>80.559696229091458</v>
      </c>
      <c r="M100" s="31">
        <v>77.472650125867915</v>
      </c>
      <c r="N100" s="31">
        <v>77.566396753103191</v>
      </c>
      <c r="O100" s="31">
        <v>76.771064298567381</v>
      </c>
    </row>
    <row r="101" spans="1:15" x14ac:dyDescent="0.35">
      <c r="A101" t="str">
        <f t="shared" si="2"/>
        <v>EU28BaselineGHG EXCL LULUCF</v>
      </c>
      <c r="B101" t="s">
        <v>19</v>
      </c>
      <c r="C101" t="s">
        <v>2</v>
      </c>
      <c r="D101" t="str">
        <f>IFERROR(VLOOKUP(C101,Admin!$B$2:$C$4,2,0),"")</f>
        <v>Baseline</v>
      </c>
      <c r="E101" t="s">
        <v>88</v>
      </c>
      <c r="F101" s="31">
        <v>4762.8653700234727</v>
      </c>
      <c r="G101" s="31">
        <v>4786.4245834880803</v>
      </c>
      <c r="H101" s="31">
        <v>4482.2327420887241</v>
      </c>
      <c r="I101" s="31">
        <v>4393.8530895876829</v>
      </c>
      <c r="J101" s="31">
        <v>4279.484522030124</v>
      </c>
      <c r="K101" s="31">
        <v>4134.9673842447392</v>
      </c>
      <c r="L101" s="31">
        <v>3738.3051689974732</v>
      </c>
      <c r="M101" s="31">
        <v>3348.9815063672218</v>
      </c>
      <c r="N101" s="31">
        <v>3119.2513961471741</v>
      </c>
      <c r="O101" s="31">
        <v>2914.1695338187719</v>
      </c>
    </row>
    <row r="102" spans="1:15" x14ac:dyDescent="0.35">
      <c r="A102" t="str">
        <f t="shared" si="2"/>
        <v>EU28Cancun Agr. Compatible-2CCO2 Fossils and Industry</v>
      </c>
      <c r="B102" t="s">
        <v>19</v>
      </c>
      <c r="C102" t="s">
        <v>0</v>
      </c>
      <c r="D102" t="str">
        <f>IFERROR(VLOOKUP(C102,Admin!$B$2:$C$4,2,0),"")</f>
        <v>Cancun Agr. Compatible-2C</v>
      </c>
      <c r="E102" t="s">
        <v>83</v>
      </c>
      <c r="F102" s="31">
        <v>3913.3455834054303</v>
      </c>
      <c r="G102" s="31">
        <v>3932.9269045201909</v>
      </c>
      <c r="H102" s="31">
        <v>3028.088715422829</v>
      </c>
      <c r="I102" s="31">
        <v>2106.9031152950656</v>
      </c>
      <c r="J102" s="31">
        <v>909.87397278414085</v>
      </c>
      <c r="K102" s="31">
        <v>254.71483980853981</v>
      </c>
      <c r="L102" s="31">
        <v>-94.325527202286963</v>
      </c>
      <c r="M102" s="31">
        <v>-273.39863186609819</v>
      </c>
      <c r="N102" s="31">
        <v>-281.89896280927132</v>
      </c>
      <c r="O102" s="31">
        <v>-277.33382708174804</v>
      </c>
    </row>
    <row r="103" spans="1:15" x14ac:dyDescent="0.35">
      <c r="A103" t="str">
        <f t="shared" si="2"/>
        <v>EU28Cancun Agr. Compatible-2CCH4</v>
      </c>
      <c r="B103" t="s">
        <v>19</v>
      </c>
      <c r="C103" t="s">
        <v>0</v>
      </c>
      <c r="D103" t="str">
        <f>IFERROR(VLOOKUP(C103,Admin!$B$2:$C$4,2,0),"")</f>
        <v>Cancun Agr. Compatible-2C</v>
      </c>
      <c r="E103" t="s">
        <v>84</v>
      </c>
      <c r="F103" s="31">
        <v>414.30463999999995</v>
      </c>
      <c r="G103" s="31">
        <v>410.69041759661695</v>
      </c>
      <c r="H103" s="31">
        <v>341.02065106255043</v>
      </c>
      <c r="I103" s="31">
        <v>275.58007829624228</v>
      </c>
      <c r="J103" s="31">
        <v>234.53993091539212</v>
      </c>
      <c r="K103" s="31">
        <v>228.38715496751988</v>
      </c>
      <c r="L103" s="31">
        <v>234.53622253657753</v>
      </c>
      <c r="M103" s="31">
        <v>229.62231067129255</v>
      </c>
      <c r="N103" s="31">
        <v>234.08444639589533</v>
      </c>
      <c r="O103" s="31">
        <v>245.77538979839022</v>
      </c>
    </row>
    <row r="104" spans="1:15" x14ac:dyDescent="0.35">
      <c r="A104" t="str">
        <f t="shared" si="2"/>
        <v>EU28Cancun Agr. Compatible-2CLULUCF</v>
      </c>
      <c r="B104" t="s">
        <v>19</v>
      </c>
      <c r="C104" t="s">
        <v>0</v>
      </c>
      <c r="D104" t="str">
        <f>IFERROR(VLOOKUP(C104,Admin!$B$2:$C$4,2,0),"")</f>
        <v>Cancun Agr. Compatible-2C</v>
      </c>
      <c r="E104" t="s">
        <v>85</v>
      </c>
      <c r="F104" s="31">
        <v>-309.86217999999997</v>
      </c>
      <c r="G104" s="31">
        <v>-215.89437418305084</v>
      </c>
      <c r="H104" s="31">
        <v>-150.5250544857908</v>
      </c>
      <c r="I104" s="31">
        <v>-118.636823799943</v>
      </c>
      <c r="J104" s="31">
        <v>-102.22446446379217</v>
      </c>
      <c r="K104" s="31">
        <v>-103.25583239307602</v>
      </c>
      <c r="L104" s="31">
        <v>-132.53737701756901</v>
      </c>
      <c r="M104" s="31">
        <v>-130.25867646288771</v>
      </c>
      <c r="N104" s="31">
        <v>-132.22691518853861</v>
      </c>
      <c r="O104" s="31">
        <v>-138.43490301750199</v>
      </c>
    </row>
    <row r="105" spans="1:15" x14ac:dyDescent="0.35">
      <c r="A105" t="str">
        <f t="shared" si="2"/>
        <v>EU28Cancun Agr. Compatible-2CN2O</v>
      </c>
      <c r="B105" t="s">
        <v>19</v>
      </c>
      <c r="C105" t="s">
        <v>0</v>
      </c>
      <c r="D105" t="str">
        <f>IFERROR(VLOOKUP(C105,Admin!$B$2:$C$4,2,0),"")</f>
        <v>Cancun Agr. Compatible-2C</v>
      </c>
      <c r="E105" t="s">
        <v>86</v>
      </c>
      <c r="F105" s="31">
        <v>343.67877999999996</v>
      </c>
      <c r="G105" s="31">
        <v>366.44698387096781</v>
      </c>
      <c r="H105" s="31">
        <v>351.64046193548381</v>
      </c>
      <c r="I105" s="31">
        <v>332.51845096774201</v>
      </c>
      <c r="J105" s="31">
        <v>286.61043677419354</v>
      </c>
      <c r="K105" s="31">
        <v>252.45813096774197</v>
      </c>
      <c r="L105" s="31">
        <v>246.58027677419355</v>
      </c>
      <c r="M105" s="31">
        <v>241.00011225806455</v>
      </c>
      <c r="N105" s="31">
        <v>235.41994774193552</v>
      </c>
      <c r="O105" s="31">
        <v>234.45296193548387</v>
      </c>
    </row>
    <row r="106" spans="1:15" x14ac:dyDescent="0.35">
      <c r="A106" t="str">
        <f t="shared" si="2"/>
        <v>EU28Cancun Agr. Compatible-2COther gases</v>
      </c>
      <c r="B106" t="s">
        <v>19</v>
      </c>
      <c r="C106" t="s">
        <v>0</v>
      </c>
      <c r="D106" t="str">
        <f>IFERROR(VLOOKUP(C106,Admin!$B$2:$C$4,2,0),"")</f>
        <v>Cancun Agr. Compatible-2C</v>
      </c>
      <c r="E106" t="s">
        <v>87</v>
      </c>
      <c r="F106" s="31">
        <v>91.536366618041725</v>
      </c>
      <c r="G106" s="31">
        <v>95.312953792823151</v>
      </c>
      <c r="H106" s="31">
        <v>70.397184910079957</v>
      </c>
      <c r="I106" s="31">
        <v>57.835379963993518</v>
      </c>
      <c r="J106" s="31">
        <v>48.955741290175496</v>
      </c>
      <c r="K106" s="31">
        <v>47.966736500717168</v>
      </c>
      <c r="L106" s="31">
        <v>47.73167068559458</v>
      </c>
      <c r="M106" s="31">
        <v>47.454984955468575</v>
      </c>
      <c r="N106" s="31">
        <v>49.203502438391816</v>
      </c>
      <c r="O106" s="31">
        <v>50.371092213526339</v>
      </c>
    </row>
    <row r="107" spans="1:15" x14ac:dyDescent="0.35">
      <c r="A107" t="str">
        <f t="shared" si="2"/>
        <v>EU28Cancun Agr. Compatible-2CGHG EXCL LULUCF</v>
      </c>
      <c r="B107" t="s">
        <v>19</v>
      </c>
      <c r="C107" t="s">
        <v>0</v>
      </c>
      <c r="D107" t="str">
        <f>IFERROR(VLOOKUP(C107,Admin!$B$2:$C$4,2,0),"")</f>
        <v>Cancun Agr. Compatible-2C</v>
      </c>
      <c r="E107" t="s">
        <v>88</v>
      </c>
      <c r="F107" s="31">
        <v>4762.8653700234727</v>
      </c>
      <c r="G107" s="31">
        <v>4805.3772597805992</v>
      </c>
      <c r="H107" s="31">
        <v>3791.1470133309431</v>
      </c>
      <c r="I107" s="31">
        <v>2772.8370245230435</v>
      </c>
      <c r="J107" s="31">
        <v>1479.980081763902</v>
      </c>
      <c r="K107" s="31">
        <v>783.52686224451884</v>
      </c>
      <c r="L107" s="31">
        <v>434.52264279407871</v>
      </c>
      <c r="M107" s="31">
        <v>244.67877601872749</v>
      </c>
      <c r="N107" s="31">
        <v>236.80893376695133</v>
      </c>
      <c r="O107" s="31">
        <v>253.26561686565239</v>
      </c>
    </row>
    <row r="108" spans="1:15" x14ac:dyDescent="0.35">
      <c r="A108" t="str">
        <f t="shared" si="2"/>
        <v>EU28Paris Agr. Compatible -1.5CCO2 Fossils and Industry</v>
      </c>
      <c r="B108" t="s">
        <v>19</v>
      </c>
      <c r="C108" t="s">
        <v>1</v>
      </c>
      <c r="D108" t="str">
        <f>IFERROR(VLOOKUP(C108,Admin!$B$2:$C$4,2,0),"")</f>
        <v>Paris Agr. Compatible -1.5C</v>
      </c>
      <c r="E108" t="s">
        <v>83</v>
      </c>
      <c r="F108" s="31">
        <v>3913.3455834054303</v>
      </c>
      <c r="G108" s="31">
        <v>3933.7033675651419</v>
      </c>
      <c r="H108" s="31">
        <v>2044.6720132434616</v>
      </c>
      <c r="I108" s="31">
        <v>872.26123401847303</v>
      </c>
      <c r="J108" s="31">
        <v>193.02226795637199</v>
      </c>
      <c r="K108" s="31">
        <v>-169.44047323083129</v>
      </c>
      <c r="L108" s="31">
        <v>-180.03147220738225</v>
      </c>
      <c r="M108" s="31">
        <v>-187.29644848212246</v>
      </c>
      <c r="N108" s="31">
        <v>-229.03380709699212</v>
      </c>
      <c r="O108" s="31">
        <v>-241.42402539769316</v>
      </c>
    </row>
    <row r="109" spans="1:15" x14ac:dyDescent="0.35">
      <c r="A109" t="str">
        <f t="shared" si="2"/>
        <v>EU28Paris Agr. Compatible -1.5CCH4</v>
      </c>
      <c r="B109" t="s">
        <v>19</v>
      </c>
      <c r="C109" t="s">
        <v>1</v>
      </c>
      <c r="D109" t="str">
        <f>IFERROR(VLOOKUP(C109,Admin!$B$2:$C$4,2,0),"")</f>
        <v>Paris Agr. Compatible -1.5C</v>
      </c>
      <c r="E109" t="s">
        <v>84</v>
      </c>
      <c r="F109" s="31">
        <v>414.30463999999995</v>
      </c>
      <c r="G109" s="31">
        <v>410.69041759661695</v>
      </c>
      <c r="H109" s="31">
        <v>330.19209162540761</v>
      </c>
      <c r="I109" s="31">
        <v>260.11245628684878</v>
      </c>
      <c r="J109" s="31">
        <v>197.47898476966458</v>
      </c>
      <c r="K109" s="31">
        <v>201.9006911984329</v>
      </c>
      <c r="L109" s="31">
        <v>213.97479245561431</v>
      </c>
      <c r="M109" s="31">
        <v>221.36457829666642</v>
      </c>
      <c r="N109" s="31">
        <v>232.03883730810057</v>
      </c>
      <c r="O109" s="31">
        <v>243.86627826240897</v>
      </c>
    </row>
    <row r="110" spans="1:15" x14ac:dyDescent="0.35">
      <c r="A110" t="str">
        <f t="shared" si="2"/>
        <v>EU28Paris Agr. Compatible -1.5CLULUCF</v>
      </c>
      <c r="B110" t="s">
        <v>19</v>
      </c>
      <c r="C110" t="s">
        <v>1</v>
      </c>
      <c r="D110" t="str">
        <f>IFERROR(VLOOKUP(C110,Admin!$B$2:$C$4,2,0),"")</f>
        <v>Paris Agr. Compatible -1.5C</v>
      </c>
      <c r="E110" t="s">
        <v>85</v>
      </c>
      <c r="F110" s="31">
        <v>-309.86217999999997</v>
      </c>
      <c r="G110" s="31">
        <v>-215.89437418305084</v>
      </c>
      <c r="H110" s="31">
        <v>-225.75163495545951</v>
      </c>
      <c r="I110" s="31">
        <v>-178.65675968026895</v>
      </c>
      <c r="J110" s="31">
        <v>-153.60525028346652</v>
      </c>
      <c r="K110" s="31">
        <v>-139.62264722375986</v>
      </c>
      <c r="L110" s="31">
        <v>-132.53737701756901</v>
      </c>
      <c r="M110" s="31">
        <v>-130.25867646288771</v>
      </c>
      <c r="N110" s="31">
        <v>-132.22691518853861</v>
      </c>
      <c r="O110" s="31">
        <v>-138.43490301750199</v>
      </c>
    </row>
    <row r="111" spans="1:15" x14ac:dyDescent="0.35">
      <c r="A111" t="str">
        <f t="shared" si="2"/>
        <v>EU28Paris Agr. Compatible -1.5CN2O</v>
      </c>
      <c r="B111" t="s">
        <v>19</v>
      </c>
      <c r="C111" t="s">
        <v>1</v>
      </c>
      <c r="D111" t="str">
        <f>IFERROR(VLOOKUP(C111,Admin!$B$2:$C$4,2,0),"")</f>
        <v>Paris Agr. Compatible -1.5C</v>
      </c>
      <c r="E111" t="s">
        <v>86</v>
      </c>
      <c r="F111" s="31">
        <v>343.67877999999996</v>
      </c>
      <c r="G111" s="31">
        <v>366.44698387096781</v>
      </c>
      <c r="H111" s="31">
        <v>342.11641483870966</v>
      </c>
      <c r="I111" s="31">
        <v>311.90799161290323</v>
      </c>
      <c r="J111" s="31">
        <v>270.61315612903223</v>
      </c>
      <c r="K111" s="31">
        <v>247.8449522580645</v>
      </c>
      <c r="L111" s="31">
        <v>241.96709806451616</v>
      </c>
      <c r="M111" s="31">
        <v>236.38693354838711</v>
      </c>
      <c r="N111" s="31">
        <v>233.2622032258065</v>
      </c>
      <c r="O111" s="31">
        <v>234.45296193548387</v>
      </c>
    </row>
    <row r="112" spans="1:15" x14ac:dyDescent="0.35">
      <c r="A112" t="str">
        <f t="shared" si="2"/>
        <v>EU28Paris Agr. Compatible -1.5COther gases</v>
      </c>
      <c r="B112" t="s">
        <v>19</v>
      </c>
      <c r="C112" t="s">
        <v>1</v>
      </c>
      <c r="D112" t="str">
        <f>IFERROR(VLOOKUP(C112,Admin!$B$2:$C$4,2,0),"")</f>
        <v>Paris Agr. Compatible -1.5C</v>
      </c>
      <c r="E112" t="s">
        <v>87</v>
      </c>
      <c r="F112" s="31">
        <v>91.536366618041725</v>
      </c>
      <c r="G112" s="31">
        <v>95.323413248604055</v>
      </c>
      <c r="H112" s="31">
        <v>63.813346123268929</v>
      </c>
      <c r="I112" s="31">
        <v>50.665691650925879</v>
      </c>
      <c r="J112" s="31">
        <v>42.786971522702807</v>
      </c>
      <c r="K112" s="31">
        <v>43.812756494895154</v>
      </c>
      <c r="L112" s="31">
        <v>45.315206412100743</v>
      </c>
      <c r="M112" s="31">
        <v>46.52154949799133</v>
      </c>
      <c r="N112" s="31">
        <v>48.983094917225557</v>
      </c>
      <c r="O112" s="31">
        <v>49.839411754893177</v>
      </c>
    </row>
    <row r="113" spans="1:15" x14ac:dyDescent="0.35">
      <c r="A113" t="str">
        <f t="shared" si="2"/>
        <v>EU28Paris Agr. Compatible -1.5CGHG EXCL LULUCF</v>
      </c>
      <c r="B113" t="s">
        <v>19</v>
      </c>
      <c r="C113" t="s">
        <v>1</v>
      </c>
      <c r="D113" t="str">
        <f>IFERROR(VLOOKUP(C113,Admin!$B$2:$C$4,2,0),"")</f>
        <v>Paris Agr. Compatible -1.5C</v>
      </c>
      <c r="E113" t="s">
        <v>88</v>
      </c>
      <c r="F113" s="31">
        <v>4762.8653700234727</v>
      </c>
      <c r="G113" s="31">
        <v>4806.1641822813308</v>
      </c>
      <c r="H113" s="31">
        <v>2780.7938658308476</v>
      </c>
      <c r="I113" s="31">
        <v>1494.9473735691511</v>
      </c>
      <c r="J113" s="31">
        <v>703.9013803777716</v>
      </c>
      <c r="K113" s="31">
        <v>324.11792672056129</v>
      </c>
      <c r="L113" s="31">
        <v>321.22562472484896</v>
      </c>
      <c r="M113" s="31">
        <v>316.97661286092239</v>
      </c>
      <c r="N113" s="31">
        <v>285.25032835414049</v>
      </c>
      <c r="O113" s="31">
        <v>286.73462655509286</v>
      </c>
    </row>
    <row r="114" spans="1:15" x14ac:dyDescent="0.35">
      <c r="A114" t="str">
        <f t="shared" ref="A114:A149" si="3">B114&amp;D114&amp;E114</f>
        <v>FINLANDBaselineCO2 Fossils and Industry</v>
      </c>
      <c r="B114" t="s">
        <v>3</v>
      </c>
      <c r="C114" t="s">
        <v>2</v>
      </c>
      <c r="D114" t="str">
        <f>IFERROR(VLOOKUP(C114,Admin!$B$2:$C$4,2,0),"")</f>
        <v>Baseline</v>
      </c>
      <c r="E114" t="s">
        <v>83</v>
      </c>
      <c r="F114" s="31">
        <v>63.488300000000002</v>
      </c>
      <c r="G114" s="31">
        <v>58.041881107920013</v>
      </c>
      <c r="H114" s="31">
        <v>41.309037261753829</v>
      </c>
      <c r="I114" s="31">
        <v>40.564479669494332</v>
      </c>
      <c r="J114" s="31">
        <v>38.901034640695428</v>
      </c>
      <c r="K114" s="31">
        <v>37.425346972584336</v>
      </c>
      <c r="L114" s="31">
        <v>31.23544271476025</v>
      </c>
      <c r="M114" s="31">
        <v>24.488792882166315</v>
      </c>
      <c r="N114" s="31">
        <v>19.140887241580433</v>
      </c>
      <c r="O114" s="31">
        <v>16.85174521803431</v>
      </c>
    </row>
    <row r="115" spans="1:15" x14ac:dyDescent="0.35">
      <c r="A115" t="str">
        <f t="shared" si="3"/>
        <v>FINLANDBaselineCH4</v>
      </c>
      <c r="B115" t="s">
        <v>3</v>
      </c>
      <c r="C115" t="s">
        <v>2</v>
      </c>
      <c r="D115" t="str">
        <f>IFERROR(VLOOKUP(C115,Admin!$B$2:$C$4,2,0),"")</f>
        <v>Baseline</v>
      </c>
      <c r="E115" t="s">
        <v>84</v>
      </c>
      <c r="F115" s="31">
        <v>4.2652933099999997</v>
      </c>
      <c r="G115" s="31">
        <v>3.9889907203406905</v>
      </c>
      <c r="H115" s="31">
        <v>4.0053642071353162</v>
      </c>
      <c r="I115" s="31">
        <v>4.040157866573896</v>
      </c>
      <c r="J115" s="31">
        <v>4.1486322165882914</v>
      </c>
      <c r="K115" s="31">
        <v>4.2939469118905951</v>
      </c>
      <c r="L115" s="31">
        <v>4.4126546911516309</v>
      </c>
      <c r="M115" s="31">
        <v>4.461775151535508</v>
      </c>
      <c r="N115" s="31">
        <v>4.5088489260700575</v>
      </c>
      <c r="O115" s="31">
        <v>4.5436425855086373</v>
      </c>
    </row>
    <row r="116" spans="1:15" x14ac:dyDescent="0.35">
      <c r="A116" t="str">
        <f t="shared" si="3"/>
        <v>FINLANDBaselineLULUCF</v>
      </c>
      <c r="B116" t="s">
        <v>3</v>
      </c>
      <c r="C116" t="s">
        <v>2</v>
      </c>
      <c r="D116" t="str">
        <f>IFERROR(VLOOKUP(C116,Admin!$B$2:$C$4,2,0),"")</f>
        <v>Baseline</v>
      </c>
      <c r="E116" t="s">
        <v>85</v>
      </c>
      <c r="F116" s="31">
        <v>-24.092569999999998</v>
      </c>
      <c r="G116" s="31">
        <v>-19.502731240677964</v>
      </c>
      <c r="H116" s="31">
        <v>-14.347395800498752</v>
      </c>
      <c r="I116" s="31">
        <v>-11.886995280991735</v>
      </c>
      <c r="J116" s="31">
        <v>-10.525623336992314</v>
      </c>
      <c r="K116" s="31">
        <v>-9.7282815623943151</v>
      </c>
      <c r="L116" s="31">
        <v>-9.2675671971649454</v>
      </c>
      <c r="M116" s="31">
        <v>-9.0318771051805289</v>
      </c>
      <c r="N116" s="31">
        <v>-8.9671223753117193</v>
      </c>
      <c r="O116" s="31">
        <v>-9.0432343854133901</v>
      </c>
    </row>
    <row r="117" spans="1:15" x14ac:dyDescent="0.35">
      <c r="A117" t="str">
        <f t="shared" si="3"/>
        <v>FINLANDBaselineN2O</v>
      </c>
      <c r="B117" t="s">
        <v>3</v>
      </c>
      <c r="C117" t="s">
        <v>2</v>
      </c>
      <c r="D117" t="str">
        <f>IFERROR(VLOOKUP(C117,Admin!$B$2:$C$4,2,0),"")</f>
        <v>Baseline</v>
      </c>
      <c r="E117" t="s">
        <v>86</v>
      </c>
      <c r="F117" s="31">
        <v>5.4383999999999997</v>
      </c>
      <c r="G117" s="31">
        <v>5.701548387096774</v>
      </c>
      <c r="H117" s="31">
        <v>5.6138322580645159</v>
      </c>
      <c r="I117" s="31">
        <v>5.5261161290322578</v>
      </c>
      <c r="J117" s="31">
        <v>5.3506838709677416</v>
      </c>
      <c r="K117" s="31">
        <v>5.1313935483870958</v>
      </c>
      <c r="L117" s="31">
        <v>4.7805290322580651</v>
      </c>
      <c r="M117" s="31">
        <v>4.4296645161290327</v>
      </c>
      <c r="N117" s="31">
        <v>4.1665161290322574</v>
      </c>
      <c r="O117" s="31">
        <v>4.0349419354838707</v>
      </c>
    </row>
    <row r="118" spans="1:15" x14ac:dyDescent="0.35">
      <c r="A118" t="str">
        <f t="shared" si="3"/>
        <v>FINLANDBaselineOther gases</v>
      </c>
      <c r="B118" t="s">
        <v>3</v>
      </c>
      <c r="C118" t="s">
        <v>2</v>
      </c>
      <c r="D118" t="str">
        <f>IFERROR(VLOOKUP(C118,Admin!$B$2:$C$4,2,0),"")</f>
        <v>Baseline</v>
      </c>
      <c r="E118" t="s">
        <v>87</v>
      </c>
      <c r="F118" s="31">
        <v>1.2053966900000015</v>
      </c>
      <c r="G118" s="31">
        <v>1.2269498988221044</v>
      </c>
      <c r="H118" s="31">
        <v>1.1867050654000437</v>
      </c>
      <c r="I118" s="31">
        <v>1.1714838727290584</v>
      </c>
      <c r="J118" s="31">
        <v>1.1562017952873993</v>
      </c>
      <c r="K118" s="31">
        <v>1.1190012003995338</v>
      </c>
      <c r="L118" s="31">
        <v>1.0332145585059103</v>
      </c>
      <c r="M118" s="31">
        <v>0.98742921095161196</v>
      </c>
      <c r="N118" s="31">
        <v>0.99516157682846529</v>
      </c>
      <c r="O118" s="31">
        <v>0.9755566806682483</v>
      </c>
    </row>
    <row r="119" spans="1:15" x14ac:dyDescent="0.35">
      <c r="A119" t="str">
        <f t="shared" si="3"/>
        <v>FINLANDBaselineGHG EXCL LULUCF</v>
      </c>
      <c r="B119" t="s">
        <v>3</v>
      </c>
      <c r="C119" t="s">
        <v>2</v>
      </c>
      <c r="D119" t="str">
        <f>IFERROR(VLOOKUP(C119,Admin!$B$2:$C$4,2,0),"")</f>
        <v>Baseline</v>
      </c>
      <c r="E119" t="s">
        <v>88</v>
      </c>
      <c r="F119" s="31">
        <v>74.397390000000001</v>
      </c>
      <c r="G119" s="31">
        <v>68.959370114179578</v>
      </c>
      <c r="H119" s="31">
        <v>52.114938792353698</v>
      </c>
      <c r="I119" s="31">
        <v>51.302237537829541</v>
      </c>
      <c r="J119" s="31">
        <v>49.556552523538855</v>
      </c>
      <c r="K119" s="31">
        <v>47.969688633261555</v>
      </c>
      <c r="L119" s="31">
        <v>41.461840996675861</v>
      </c>
      <c r="M119" s="31">
        <v>34.367661760782468</v>
      </c>
      <c r="N119" s="31">
        <v>28.811413873511214</v>
      </c>
      <c r="O119" s="31">
        <v>26.405886419695065</v>
      </c>
    </row>
    <row r="120" spans="1:15" x14ac:dyDescent="0.35">
      <c r="A120" t="str">
        <f t="shared" si="3"/>
        <v>FINLANDCancun Agr. Compatible-2CCO2 Fossils and Industry</v>
      </c>
      <c r="B120" t="s">
        <v>3</v>
      </c>
      <c r="C120" t="s">
        <v>0</v>
      </c>
      <c r="D120" t="str">
        <f>IFERROR(VLOOKUP(C120,Admin!$B$2:$C$4,2,0),"")</f>
        <v>Cancun Agr. Compatible-2C</v>
      </c>
      <c r="E120" t="s">
        <v>83</v>
      </c>
      <c r="F120" s="31">
        <v>63.488300000000002</v>
      </c>
      <c r="G120" s="31">
        <v>56.548753043339183</v>
      </c>
      <c r="H120" s="31">
        <v>30.780619183991636</v>
      </c>
      <c r="I120" s="31">
        <v>8.3395126690456269</v>
      </c>
      <c r="J120" s="31">
        <v>-20.683524000215094</v>
      </c>
      <c r="K120" s="31">
        <v>-26.543908929724484</v>
      </c>
      <c r="L120" s="31">
        <v>-31.015374595305126</v>
      </c>
      <c r="M120" s="31">
        <v>-33.926617163303064</v>
      </c>
      <c r="N120" s="31">
        <v>-35.20520991070304</v>
      </c>
      <c r="O120" s="31">
        <v>-35.119685079637982</v>
      </c>
    </row>
    <row r="121" spans="1:15" x14ac:dyDescent="0.35">
      <c r="A121" t="str">
        <f t="shared" si="3"/>
        <v>FINLANDCancun Agr. Compatible-2CCH4</v>
      </c>
      <c r="B121" t="s">
        <v>3</v>
      </c>
      <c r="C121" t="s">
        <v>0</v>
      </c>
      <c r="D121" t="str">
        <f>IFERROR(VLOOKUP(C121,Admin!$B$2:$C$4,2,0),"")</f>
        <v>Cancun Agr. Compatible-2C</v>
      </c>
      <c r="E121" t="s">
        <v>84</v>
      </c>
      <c r="F121" s="31">
        <v>4.2652933099999997</v>
      </c>
      <c r="G121" s="31">
        <v>4.0024345985507939</v>
      </c>
      <c r="H121" s="31">
        <v>3.6266287845257583</v>
      </c>
      <c r="I121" s="31">
        <v>2.9756427569523352</v>
      </c>
      <c r="J121" s="31">
        <v>2.5710867713625416</v>
      </c>
      <c r="K121" s="31">
        <v>2.5464437671641793</v>
      </c>
      <c r="L121" s="31">
        <v>2.6162656123928745</v>
      </c>
      <c r="M121" s="31">
        <v>2.6162656123928745</v>
      </c>
      <c r="N121" s="31">
        <v>2.6778731228887813</v>
      </c>
      <c r="O121" s="31">
        <v>2.8072488949301877</v>
      </c>
    </row>
    <row r="122" spans="1:15" x14ac:dyDescent="0.35">
      <c r="A122" t="str">
        <f t="shared" si="3"/>
        <v>FINLANDCancun Agr. Compatible-2CLULUCF</v>
      </c>
      <c r="B122" t="s">
        <v>3</v>
      </c>
      <c r="C122" t="s">
        <v>0</v>
      </c>
      <c r="D122" t="str">
        <f>IFERROR(VLOOKUP(C122,Admin!$B$2:$C$4,2,0),"")</f>
        <v>Cancun Agr. Compatible-2C</v>
      </c>
      <c r="E122" t="s">
        <v>85</v>
      </c>
      <c r="F122" s="31">
        <v>-24.092569999999998</v>
      </c>
      <c r="G122" s="31">
        <v>-19.502731240677964</v>
      </c>
      <c r="H122" s="31">
        <v>-14.347395800498752</v>
      </c>
      <c r="I122" s="31">
        <v>-11.886995280991735</v>
      </c>
      <c r="J122" s="31">
        <v>-10.607127057522122</v>
      </c>
      <c r="K122" s="31">
        <v>-10.693876795539033</v>
      </c>
      <c r="L122" s="31">
        <v>-13.311674493290141</v>
      </c>
      <c r="M122" s="31">
        <v>-13.537189919999998</v>
      </c>
      <c r="N122" s="31">
        <v>-14.156756190944879</v>
      </c>
      <c r="O122" s="31">
        <v>-15.212336636700156</v>
      </c>
    </row>
    <row r="123" spans="1:15" x14ac:dyDescent="0.35">
      <c r="A123" t="str">
        <f t="shared" si="3"/>
        <v>FINLANDCancun Agr. Compatible-2CN2O</v>
      </c>
      <c r="B123" t="s">
        <v>3</v>
      </c>
      <c r="C123" t="s">
        <v>0</v>
      </c>
      <c r="D123" t="str">
        <f>IFERROR(VLOOKUP(C123,Admin!$B$2:$C$4,2,0),"")</f>
        <v>Cancun Agr. Compatible-2C</v>
      </c>
      <c r="E123" t="s">
        <v>86</v>
      </c>
      <c r="F123" s="31">
        <v>5.4383999999999997</v>
      </c>
      <c r="G123" s="31">
        <v>5.701548387096774</v>
      </c>
      <c r="H123" s="31">
        <v>5.3506838709677416</v>
      </c>
      <c r="I123" s="31">
        <v>4.9121032258064519</v>
      </c>
      <c r="J123" s="31">
        <v>4.0787999999999993</v>
      </c>
      <c r="K123" s="31">
        <v>3.6840774193548382</v>
      </c>
      <c r="L123" s="31">
        <v>3.4647870967741934</v>
      </c>
      <c r="M123" s="31">
        <v>3.2016387096774195</v>
      </c>
      <c r="N123" s="31">
        <v>2.9384903225806456</v>
      </c>
      <c r="O123" s="31">
        <v>2.7191999999999998</v>
      </c>
    </row>
    <row r="124" spans="1:15" x14ac:dyDescent="0.35">
      <c r="A124" t="str">
        <f t="shared" si="3"/>
        <v>FINLANDCancun Agr. Compatible-2COther gases</v>
      </c>
      <c r="B124" t="s">
        <v>3</v>
      </c>
      <c r="C124" t="s">
        <v>0</v>
      </c>
      <c r="D124" t="str">
        <f>IFERROR(VLOOKUP(C124,Admin!$B$2:$C$4,2,0),"")</f>
        <v>Cancun Agr. Compatible-2C</v>
      </c>
      <c r="E124" t="s">
        <v>87</v>
      </c>
      <c r="F124" s="31">
        <v>1.2053966900000015</v>
      </c>
      <c r="G124" s="31">
        <v>1.2288717127958009</v>
      </c>
      <c r="H124" s="31">
        <v>0.92735486156153968</v>
      </c>
      <c r="I124" s="31">
        <v>0.77406601140928133</v>
      </c>
      <c r="J124" s="31">
        <v>0.65486167487480529</v>
      </c>
      <c r="K124" s="31">
        <v>0.65352024500076122</v>
      </c>
      <c r="L124" s="31">
        <v>0.65004472214527953</v>
      </c>
      <c r="M124" s="31">
        <v>0.65894693858212561</v>
      </c>
      <c r="N124" s="31">
        <v>0.68114150558905606</v>
      </c>
      <c r="O124" s="31">
        <v>0.70065321284789528</v>
      </c>
    </row>
    <row r="125" spans="1:15" x14ac:dyDescent="0.35">
      <c r="A125" t="str">
        <f t="shared" si="3"/>
        <v>FINLANDCancun Agr. Compatible-2CGHG EXCL LULUCF</v>
      </c>
      <c r="B125" t="s">
        <v>3</v>
      </c>
      <c r="C125" t="s">
        <v>0</v>
      </c>
      <c r="D125" t="str">
        <f>IFERROR(VLOOKUP(C125,Admin!$B$2:$C$4,2,0),"")</f>
        <v>Cancun Agr. Compatible-2C</v>
      </c>
      <c r="E125" t="s">
        <v>88</v>
      </c>
      <c r="F125" s="31">
        <v>74.397390000000001</v>
      </c>
      <c r="G125" s="31">
        <v>67.48160774178254</v>
      </c>
      <c r="H125" s="31">
        <v>40.685286701046678</v>
      </c>
      <c r="I125" s="31">
        <v>17.001324663213694</v>
      </c>
      <c r="J125" s="31">
        <v>-13.378775553977748</v>
      </c>
      <c r="K125" s="31">
        <v>-19.659867498204704</v>
      </c>
      <c r="L125" s="31">
        <v>-24.284277163992776</v>
      </c>
      <c r="M125" s="31">
        <v>-27.449765902650647</v>
      </c>
      <c r="N125" s="31">
        <v>-28.907704959644558</v>
      </c>
      <c r="O125" s="31">
        <v>-28.892582971859895</v>
      </c>
    </row>
    <row r="126" spans="1:15" x14ac:dyDescent="0.35">
      <c r="A126" t="str">
        <f t="shared" si="3"/>
        <v>FINLANDParis Agr. Compatible -1.5CCO2 Fossils and Industry</v>
      </c>
      <c r="B126" t="s">
        <v>3</v>
      </c>
      <c r="C126" t="s">
        <v>1</v>
      </c>
      <c r="D126" t="str">
        <f>IFERROR(VLOOKUP(C126,Admin!$B$2:$C$4,2,0),"")</f>
        <v>Paris Agr. Compatible -1.5C</v>
      </c>
      <c r="E126" t="s">
        <v>83</v>
      </c>
      <c r="F126" s="31">
        <v>63.488300000000002</v>
      </c>
      <c r="G126" s="31">
        <v>56.532304996938656</v>
      </c>
      <c r="H126" s="31">
        <v>18.891918086928239</v>
      </c>
      <c r="I126" s="31">
        <v>-20.718218984496339</v>
      </c>
      <c r="J126" s="31">
        <v>-29.74364930289871</v>
      </c>
      <c r="K126" s="31">
        <v>-34.568343445900304</v>
      </c>
      <c r="L126" s="31">
        <v>-35.122698290684824</v>
      </c>
      <c r="M126" s="31">
        <v>-34.438946533301589</v>
      </c>
      <c r="N126" s="31">
        <v>-34.199930727690742</v>
      </c>
      <c r="O126" s="31">
        <v>-34.603267190993833</v>
      </c>
    </row>
    <row r="127" spans="1:15" x14ac:dyDescent="0.35">
      <c r="A127" t="str">
        <f t="shared" si="3"/>
        <v>FINLANDParis Agr. Compatible -1.5CCH4</v>
      </c>
      <c r="B127" t="s">
        <v>3</v>
      </c>
      <c r="C127" t="s">
        <v>1</v>
      </c>
      <c r="D127" t="str">
        <f>IFERROR(VLOOKUP(C127,Admin!$B$2:$C$4,2,0),"")</f>
        <v>Paris Agr. Compatible -1.5C</v>
      </c>
      <c r="E127" t="s">
        <v>84</v>
      </c>
      <c r="F127" s="31">
        <v>4.2652933099999997</v>
      </c>
      <c r="G127" s="31">
        <v>4.0024345985507939</v>
      </c>
      <c r="H127" s="31">
        <v>3.5732356087626376</v>
      </c>
      <c r="I127" s="31">
        <v>2.8996601606740486</v>
      </c>
      <c r="J127" s="31">
        <v>2.2158167941694749</v>
      </c>
      <c r="K127" s="31">
        <v>2.3164423946461241</v>
      </c>
      <c r="L127" s="31">
        <v>2.4643004198363019</v>
      </c>
      <c r="M127" s="31">
        <v>2.536175848748194</v>
      </c>
      <c r="N127" s="31">
        <v>2.6552837023736156</v>
      </c>
      <c r="O127" s="31">
        <v>2.7846594744150215</v>
      </c>
    </row>
    <row r="128" spans="1:15" x14ac:dyDescent="0.35">
      <c r="A128" t="str">
        <f t="shared" si="3"/>
        <v>FINLANDParis Agr. Compatible -1.5CLULUCF</v>
      </c>
      <c r="B128" t="s">
        <v>3</v>
      </c>
      <c r="C128" t="s">
        <v>1</v>
      </c>
      <c r="D128" t="str">
        <f>IFERROR(VLOOKUP(C128,Admin!$B$2:$C$4,2,0),"")</f>
        <v>Paris Agr. Compatible -1.5C</v>
      </c>
      <c r="E128" t="s">
        <v>85</v>
      </c>
      <c r="F128" s="31">
        <v>-24.092569999999998</v>
      </c>
      <c r="G128" s="31">
        <v>-19.502731240677964</v>
      </c>
      <c r="H128" s="31">
        <v>-18.381168421725235</v>
      </c>
      <c r="I128" s="31">
        <v>-15.574731229020033</v>
      </c>
      <c r="J128" s="31">
        <v>-14.149792710280373</v>
      </c>
      <c r="K128" s="31">
        <v>-13.480097741330832</v>
      </c>
      <c r="L128" s="31">
        <v>-13.311674493290141</v>
      </c>
      <c r="M128" s="31">
        <v>-13.537189919999998</v>
      </c>
      <c r="N128" s="31">
        <v>-14.156756190944879</v>
      </c>
      <c r="O128" s="31">
        <v>-15.212336636700156</v>
      </c>
    </row>
    <row r="129" spans="1:15" x14ac:dyDescent="0.35">
      <c r="A129" t="str">
        <f t="shared" si="3"/>
        <v>FINLANDParis Agr. Compatible -1.5CN2O</v>
      </c>
      <c r="B129" t="s">
        <v>3</v>
      </c>
      <c r="C129" t="s">
        <v>1</v>
      </c>
      <c r="D129" t="str">
        <f>IFERROR(VLOOKUP(C129,Admin!$B$2:$C$4,2,0),"")</f>
        <v>Paris Agr. Compatible -1.5C</v>
      </c>
      <c r="E129" t="s">
        <v>86</v>
      </c>
      <c r="F129" s="31">
        <v>5.4383999999999997</v>
      </c>
      <c r="G129" s="31">
        <v>5.701548387096774</v>
      </c>
      <c r="H129" s="31">
        <v>5.3068258064516129</v>
      </c>
      <c r="I129" s="31">
        <v>4.6928129032258061</v>
      </c>
      <c r="J129" s="31">
        <v>3.903367741935484</v>
      </c>
      <c r="K129" s="31">
        <v>3.6402193548387092</v>
      </c>
      <c r="L129" s="31">
        <v>3.4209290322580643</v>
      </c>
      <c r="M129" s="31">
        <v>3.1577806451612895</v>
      </c>
      <c r="N129" s="31">
        <v>2.8946322580645165</v>
      </c>
      <c r="O129" s="31">
        <v>2.7191999999999998</v>
      </c>
    </row>
    <row r="130" spans="1:15" x14ac:dyDescent="0.35">
      <c r="A130" t="str">
        <f t="shared" si="3"/>
        <v>FINLANDParis Agr. Compatible -1.5COther gases</v>
      </c>
      <c r="B130" t="s">
        <v>3</v>
      </c>
      <c r="C130" t="s">
        <v>1</v>
      </c>
      <c r="D130" t="str">
        <f>IFERROR(VLOOKUP(C130,Admin!$B$2:$C$4,2,0),"")</f>
        <v>Paris Agr. Compatible -1.5C</v>
      </c>
      <c r="E130" t="s">
        <v>87</v>
      </c>
      <c r="F130" s="31">
        <v>1.2053966900000015</v>
      </c>
      <c r="G130" s="31">
        <v>1.2289338774919056</v>
      </c>
      <c r="H130" s="31">
        <v>0.84221666745649448</v>
      </c>
      <c r="I130" s="31">
        <v>0.67550508558377143</v>
      </c>
      <c r="J130" s="31">
        <v>0.57873431732041725</v>
      </c>
      <c r="K130" s="31">
        <v>0.60617404367108496</v>
      </c>
      <c r="L130" s="31">
        <v>0.61800361458670572</v>
      </c>
      <c r="M130" s="31">
        <v>0.63952855547956311</v>
      </c>
      <c r="N130" s="31">
        <v>0.68111498519324143</v>
      </c>
      <c r="O130" s="31">
        <v>0.69318846478753504</v>
      </c>
    </row>
    <row r="131" spans="1:15" x14ac:dyDescent="0.35">
      <c r="A131" t="str">
        <f t="shared" si="3"/>
        <v>FINLANDParis Agr. Compatible -1.5CGHG EXCL LULUCF</v>
      </c>
      <c r="B131" t="s">
        <v>3</v>
      </c>
      <c r="C131" t="s">
        <v>1</v>
      </c>
      <c r="D131" t="str">
        <f>IFERROR(VLOOKUP(C131,Admin!$B$2:$C$4,2,0),"")</f>
        <v>Paris Agr. Compatible -1.5C</v>
      </c>
      <c r="E131" t="s">
        <v>88</v>
      </c>
      <c r="F131" s="31">
        <v>74.397390000000001</v>
      </c>
      <c r="G131" s="31">
        <v>67.465221860078117</v>
      </c>
      <c r="H131" s="31">
        <v>28.614196169598983</v>
      </c>
      <c r="I131" s="31">
        <v>-12.450240835012712</v>
      </c>
      <c r="J131" s="31">
        <v>-23.045730449473339</v>
      </c>
      <c r="K131" s="31">
        <v>-28.005507652744392</v>
      </c>
      <c r="L131" s="31">
        <v>-28.619465224003754</v>
      </c>
      <c r="M131" s="31">
        <v>-28.105461483912542</v>
      </c>
      <c r="N131" s="31">
        <v>-27.968899782059371</v>
      </c>
      <c r="O131" s="31">
        <v>-28.406219251791278</v>
      </c>
    </row>
    <row r="132" spans="1:15" x14ac:dyDescent="0.35">
      <c r="A132" t="str">
        <f t="shared" si="3"/>
        <v>WorldBaselineCO2 Fossils and Industry</v>
      </c>
      <c r="B132" t="s">
        <v>113</v>
      </c>
      <c r="C132" t="s">
        <v>2</v>
      </c>
      <c r="D132" t="str">
        <f>IFERROR(VLOOKUP(C132,Admin!$B$2:$C$4,2,0),"")</f>
        <v>Baseline</v>
      </c>
      <c r="E132" t="s">
        <v>83</v>
      </c>
      <c r="F132" s="31">
        <v>32719.45</v>
      </c>
      <c r="G132" s="31">
        <v>35501.14</v>
      </c>
      <c r="H132" s="31">
        <v>37344.32</v>
      </c>
      <c r="I132" s="31">
        <v>40699.089999999997</v>
      </c>
      <c r="J132" s="31">
        <v>43747.87</v>
      </c>
      <c r="K132" s="31">
        <v>46953.4</v>
      </c>
      <c r="L132" s="31">
        <v>48952.639999999999</v>
      </c>
      <c r="M132" s="31">
        <v>48500.76</v>
      </c>
      <c r="N132" s="31">
        <v>47596.68</v>
      </c>
      <c r="O132" s="31">
        <v>46951.43</v>
      </c>
    </row>
    <row r="133" spans="1:15" x14ac:dyDescent="0.35">
      <c r="A133" t="str">
        <f t="shared" si="3"/>
        <v>WorldBaselineCH4</v>
      </c>
      <c r="B133" t="s">
        <v>113</v>
      </c>
      <c r="C133" t="s">
        <v>2</v>
      </c>
      <c r="D133" t="str">
        <f>IFERROR(VLOOKUP(C133,Admin!$B$2:$C$4,2,0),"")</f>
        <v>Baseline</v>
      </c>
      <c r="E133" t="s">
        <v>84</v>
      </c>
      <c r="F133" s="31">
        <v>8855.7900000000009</v>
      </c>
      <c r="G133" s="31">
        <v>9820.4500000000007</v>
      </c>
      <c r="H133" s="31">
        <v>10791.33</v>
      </c>
      <c r="I133" s="31">
        <v>12061.7</v>
      </c>
      <c r="J133" s="31">
        <v>12694.38</v>
      </c>
      <c r="K133" s="31">
        <v>12858.29</v>
      </c>
      <c r="L133" s="31">
        <v>13024.09</v>
      </c>
      <c r="M133" s="31">
        <v>13031.29</v>
      </c>
      <c r="N133" s="31">
        <v>12890.92</v>
      </c>
      <c r="O133" s="31">
        <v>12701.58</v>
      </c>
    </row>
    <row r="134" spans="1:15" x14ac:dyDescent="0.35">
      <c r="A134" t="str">
        <f t="shared" si="3"/>
        <v>WorldBaselineLULUCF</v>
      </c>
      <c r="B134" t="s">
        <v>113</v>
      </c>
      <c r="C134" t="s">
        <v>2</v>
      </c>
      <c r="D134" t="str">
        <f>IFERROR(VLOOKUP(C134,Admin!$B$2:$C$4,2,0),"")</f>
        <v>Baseline</v>
      </c>
      <c r="E134" t="s">
        <v>85</v>
      </c>
      <c r="F134" s="31">
        <v>3589.8</v>
      </c>
      <c r="G134" s="31">
        <v>3242.38</v>
      </c>
      <c r="H134" s="31">
        <v>2770.92</v>
      </c>
      <c r="I134" s="31">
        <v>2212.54</v>
      </c>
      <c r="J134" s="31">
        <v>1579.32</v>
      </c>
      <c r="K134" s="31">
        <v>881.95</v>
      </c>
      <c r="L134" s="31">
        <v>128.38999999999999</v>
      </c>
      <c r="M134" s="31">
        <v>-673.8</v>
      </c>
      <c r="N134" s="31">
        <v>-1518.49</v>
      </c>
      <c r="O134" s="31">
        <v>-2400.9899999999998</v>
      </c>
    </row>
    <row r="135" spans="1:15" x14ac:dyDescent="0.35">
      <c r="A135" t="str">
        <f t="shared" si="3"/>
        <v>WorldBaselineN2O</v>
      </c>
      <c r="B135" t="s">
        <v>113</v>
      </c>
      <c r="C135" t="s">
        <v>2</v>
      </c>
      <c r="D135" t="str">
        <f>IFERROR(VLOOKUP(C135,Admin!$B$2:$C$4,2,0),"")</f>
        <v>Baseline</v>
      </c>
      <c r="E135" t="s">
        <v>86</v>
      </c>
      <c r="F135" s="31">
        <v>3796.2</v>
      </c>
      <c r="G135" s="31">
        <v>4373.08</v>
      </c>
      <c r="H135" s="31">
        <v>4767.3900000000003</v>
      </c>
      <c r="I135" s="31">
        <v>5150.93</v>
      </c>
      <c r="J135" s="31">
        <v>5477.97</v>
      </c>
      <c r="K135" s="31">
        <v>5670.32</v>
      </c>
      <c r="L135" s="31">
        <v>5786.45</v>
      </c>
      <c r="M135" s="31">
        <v>5761.98</v>
      </c>
      <c r="N135" s="31">
        <v>5777.35</v>
      </c>
      <c r="O135" s="31">
        <v>5827.47</v>
      </c>
    </row>
    <row r="136" spans="1:15" x14ac:dyDescent="0.35">
      <c r="A136" t="str">
        <f t="shared" si="3"/>
        <v>WorldBaselineOther gases</v>
      </c>
      <c r="B136" t="s">
        <v>113</v>
      </c>
      <c r="C136" t="s">
        <v>2</v>
      </c>
      <c r="D136" t="str">
        <f>IFERROR(VLOOKUP(C136,Admin!$B$2:$C$4,2,0),"")</f>
        <v>Baseline</v>
      </c>
      <c r="E136" t="s">
        <v>87</v>
      </c>
      <c r="F136" s="31">
        <v>742.9900000000016</v>
      </c>
      <c r="G136" s="31">
        <v>915.62999999999738</v>
      </c>
      <c r="H136" s="31">
        <v>971.16999999999825</v>
      </c>
      <c r="I136" s="31">
        <v>1055.7400000000052</v>
      </c>
      <c r="J136" s="31">
        <v>1123.2799999999988</v>
      </c>
      <c r="K136" s="31">
        <v>1153.6800000000003</v>
      </c>
      <c r="L136" s="31">
        <v>1140.5800000000017</v>
      </c>
      <c r="M136" s="31">
        <v>1118.260000000002</v>
      </c>
      <c r="N136" s="31">
        <v>1097.0300000000061</v>
      </c>
      <c r="O136" s="31">
        <v>1079.989999999998</v>
      </c>
    </row>
    <row r="137" spans="1:15" x14ac:dyDescent="0.35">
      <c r="A137" t="str">
        <f t="shared" si="3"/>
        <v>WorldBaselineGHG EXCL LULUCF</v>
      </c>
      <c r="B137" t="s">
        <v>113</v>
      </c>
      <c r="C137" t="s">
        <v>2</v>
      </c>
      <c r="D137" t="str">
        <f>IFERROR(VLOOKUP(C137,Admin!$B$2:$C$4,2,0),"")</f>
        <v>Baseline</v>
      </c>
      <c r="E137" t="s">
        <v>88</v>
      </c>
      <c r="F137" s="31">
        <v>46114.430000000008</v>
      </c>
      <c r="G137" s="31">
        <v>50610.299999999996</v>
      </c>
      <c r="H137" s="31">
        <v>53874.21</v>
      </c>
      <c r="I137" s="31">
        <v>58967.46</v>
      </c>
      <c r="J137" s="31">
        <v>63043.5</v>
      </c>
      <c r="K137" s="31">
        <v>66635.689999999988</v>
      </c>
      <c r="L137" s="31">
        <v>68903.759999999995</v>
      </c>
      <c r="M137" s="31">
        <v>68412.289999999994</v>
      </c>
      <c r="N137" s="31">
        <v>67361.98000000001</v>
      </c>
      <c r="O137" s="31">
        <v>66560.47</v>
      </c>
    </row>
    <row r="138" spans="1:15" x14ac:dyDescent="0.35">
      <c r="A138" t="str">
        <f t="shared" si="3"/>
        <v>WorldCancun Agr. Compatible-2CCO2 Fossils and Industry</v>
      </c>
      <c r="B138" t="s">
        <v>113</v>
      </c>
      <c r="C138" t="s">
        <v>0</v>
      </c>
      <c r="D138" t="str">
        <f>IFERROR(VLOOKUP(C138,Admin!$B$2:$C$4,2,0),"")</f>
        <v>Cancun Agr. Compatible-2C</v>
      </c>
      <c r="E138" t="s">
        <v>83</v>
      </c>
      <c r="F138" s="31">
        <v>32766.16</v>
      </c>
      <c r="G138" s="31">
        <v>35526.54</v>
      </c>
      <c r="H138" s="31">
        <v>30917.65</v>
      </c>
      <c r="I138" s="31">
        <v>23059.59</v>
      </c>
      <c r="J138" s="31">
        <v>10966.82</v>
      </c>
      <c r="K138" s="31">
        <v>2690.67</v>
      </c>
      <c r="L138" s="31">
        <v>-1658.33</v>
      </c>
      <c r="M138" s="31">
        <v>-4141.05</v>
      </c>
      <c r="N138" s="31">
        <v>-5825.12</v>
      </c>
      <c r="O138" s="31">
        <v>-7577.62</v>
      </c>
    </row>
    <row r="139" spans="1:15" x14ac:dyDescent="0.35">
      <c r="A139" t="str">
        <f t="shared" si="3"/>
        <v>WorldCancun Agr. Compatible-2CCH4</v>
      </c>
      <c r="B139" t="s">
        <v>113</v>
      </c>
      <c r="C139" t="s">
        <v>0</v>
      </c>
      <c r="D139" t="str">
        <f>IFERROR(VLOOKUP(C139,Admin!$B$2:$C$4,2,0),"")</f>
        <v>Cancun Agr. Compatible-2C</v>
      </c>
      <c r="E139" t="s">
        <v>84</v>
      </c>
      <c r="F139" s="31">
        <v>8836.34</v>
      </c>
      <c r="G139" s="31">
        <v>9682.0499999999993</v>
      </c>
      <c r="H139" s="31">
        <v>9376.14</v>
      </c>
      <c r="I139" s="31">
        <v>9614.23</v>
      </c>
      <c r="J139" s="31">
        <v>9226.1200000000008</v>
      </c>
      <c r="K139" s="31">
        <v>8486.83</v>
      </c>
      <c r="L139" s="31">
        <v>7862.3</v>
      </c>
      <c r="M139" s="31">
        <v>7205.03</v>
      </c>
      <c r="N139" s="31">
        <v>6877.27</v>
      </c>
      <c r="O139" s="31">
        <v>6518.4</v>
      </c>
    </row>
    <row r="140" spans="1:15" x14ac:dyDescent="0.35">
      <c r="A140" t="str">
        <f t="shared" si="3"/>
        <v>WorldCancun Agr. Compatible-2CLULUCF</v>
      </c>
      <c r="B140" t="s">
        <v>113</v>
      </c>
      <c r="C140" t="s">
        <v>0</v>
      </c>
      <c r="D140" t="str">
        <f>IFERROR(VLOOKUP(C140,Admin!$B$2:$C$4,2,0),"")</f>
        <v>Cancun Agr. Compatible-2C</v>
      </c>
      <c r="E140" t="s">
        <v>85</v>
      </c>
      <c r="F140" s="31">
        <v>3589.8</v>
      </c>
      <c r="G140" s="31">
        <v>3242.38</v>
      </c>
      <c r="H140" s="31">
        <v>2601.66</v>
      </c>
      <c r="I140" s="31">
        <v>1715.17</v>
      </c>
      <c r="J140" s="31">
        <v>436.23</v>
      </c>
      <c r="K140" s="31">
        <v>-1234</v>
      </c>
      <c r="L140" s="31">
        <v>-3520.33</v>
      </c>
      <c r="M140" s="31">
        <v>-5799.64</v>
      </c>
      <c r="N140" s="31">
        <v>-6938.96</v>
      </c>
      <c r="O140" s="31">
        <v>-8018.89</v>
      </c>
    </row>
    <row r="141" spans="1:15" x14ac:dyDescent="0.35">
      <c r="A141" t="str">
        <f t="shared" si="3"/>
        <v>WorldCancun Agr. Compatible-2CN2O</v>
      </c>
      <c r="B141" t="s">
        <v>113</v>
      </c>
      <c r="C141" t="s">
        <v>0</v>
      </c>
      <c r="D141" t="str">
        <f>IFERROR(VLOOKUP(C141,Admin!$B$2:$C$4,2,0),"")</f>
        <v>Cancun Agr. Compatible-2C</v>
      </c>
      <c r="E141" t="s">
        <v>86</v>
      </c>
      <c r="F141" s="31">
        <v>3796.06</v>
      </c>
      <c r="G141" s="31">
        <v>4370.6099999999997</v>
      </c>
      <c r="H141" s="31">
        <v>4545.6099999999997</v>
      </c>
      <c r="I141" s="31">
        <v>4742.1899999999996</v>
      </c>
      <c r="J141" s="31">
        <v>4806.8999999999996</v>
      </c>
      <c r="K141" s="31">
        <v>4739.3500000000004</v>
      </c>
      <c r="L141" s="31">
        <v>4723.16</v>
      </c>
      <c r="M141" s="31">
        <v>4462.07</v>
      </c>
      <c r="N141" s="31">
        <v>4404.79</v>
      </c>
      <c r="O141" s="31">
        <v>4382.2</v>
      </c>
    </row>
    <row r="142" spans="1:15" x14ac:dyDescent="0.35">
      <c r="A142" t="str">
        <f t="shared" si="3"/>
        <v>WorldCancun Agr. Compatible-2COther gases</v>
      </c>
      <c r="B142" t="s">
        <v>113</v>
      </c>
      <c r="C142" t="s">
        <v>0</v>
      </c>
      <c r="D142" t="str">
        <f>IFERROR(VLOOKUP(C142,Admin!$B$2:$C$4,2,0),"")</f>
        <v>Cancun Agr. Compatible-2C</v>
      </c>
      <c r="E142" t="s">
        <v>87</v>
      </c>
      <c r="F142" s="31">
        <v>743.06000000000131</v>
      </c>
      <c r="G142" s="31">
        <v>914.83000000000175</v>
      </c>
      <c r="H142" s="31">
        <v>560.2300000000032</v>
      </c>
      <c r="I142" s="31">
        <v>548.09999999999854</v>
      </c>
      <c r="J142" s="31">
        <v>517.94000000000051</v>
      </c>
      <c r="K142" s="31">
        <v>500.63999999999942</v>
      </c>
      <c r="L142" s="31">
        <v>526.11999999999989</v>
      </c>
      <c r="M142" s="31">
        <v>566.15000000000146</v>
      </c>
      <c r="N142" s="31">
        <v>599.58999999999924</v>
      </c>
      <c r="O142" s="31">
        <v>624.03000000000156</v>
      </c>
    </row>
    <row r="143" spans="1:15" x14ac:dyDescent="0.35">
      <c r="A143" t="str">
        <f t="shared" si="3"/>
        <v>WorldCancun Agr. Compatible-2CGHG EXCL LULUCF</v>
      </c>
      <c r="B143" t="s">
        <v>113</v>
      </c>
      <c r="C143" t="s">
        <v>0</v>
      </c>
      <c r="D143" t="str">
        <f>IFERROR(VLOOKUP(C143,Admin!$B$2:$C$4,2,0),"")</f>
        <v>Cancun Agr. Compatible-2C</v>
      </c>
      <c r="E143" t="s">
        <v>88</v>
      </c>
      <c r="F143" s="31">
        <v>46141.619999999995</v>
      </c>
      <c r="G143" s="31">
        <v>50494.03</v>
      </c>
      <c r="H143" s="31">
        <v>45399.630000000005</v>
      </c>
      <c r="I143" s="31">
        <v>37964.11</v>
      </c>
      <c r="J143" s="31">
        <v>25517.780000000002</v>
      </c>
      <c r="K143" s="31">
        <v>16417.489999999998</v>
      </c>
      <c r="L143" s="31">
        <v>11453.25</v>
      </c>
      <c r="M143" s="31">
        <v>8092.2000000000007</v>
      </c>
      <c r="N143" s="31">
        <v>6056.53</v>
      </c>
      <c r="O143" s="31">
        <v>3947.0100000000011</v>
      </c>
    </row>
    <row r="144" spans="1:15" x14ac:dyDescent="0.35">
      <c r="A144" t="str">
        <f t="shared" si="3"/>
        <v>WorldParis Agr. Compatible -1.5CCO2 Fossils and Industry</v>
      </c>
      <c r="B144" t="s">
        <v>113</v>
      </c>
      <c r="C144" t="s">
        <v>1</v>
      </c>
      <c r="D144" t="str">
        <f>IFERROR(VLOOKUP(C144,Admin!$B$2:$C$4,2,0),"")</f>
        <v>Paris Agr. Compatible -1.5C</v>
      </c>
      <c r="E144" t="s">
        <v>83</v>
      </c>
      <c r="F144" s="31">
        <v>32764.85</v>
      </c>
      <c r="G144" s="31">
        <v>35524.519999999997</v>
      </c>
      <c r="H144" s="31">
        <v>21947.040000000001</v>
      </c>
      <c r="I144" s="31">
        <v>11470.76</v>
      </c>
      <c r="J144" s="31">
        <v>553.51</v>
      </c>
      <c r="K144" s="31">
        <v>-4055.5</v>
      </c>
      <c r="L144" s="31">
        <v>-6165.53</v>
      </c>
      <c r="M144" s="31">
        <v>-7183.79</v>
      </c>
      <c r="N144" s="31">
        <v>-7838.74</v>
      </c>
      <c r="O144" s="31">
        <v>-8336.7800000000007</v>
      </c>
    </row>
    <row r="145" spans="1:15" x14ac:dyDescent="0.35">
      <c r="A145" t="str">
        <f t="shared" si="3"/>
        <v>WorldParis Agr. Compatible -1.5CCH4</v>
      </c>
      <c r="B145" t="s">
        <v>113</v>
      </c>
      <c r="C145" t="s">
        <v>1</v>
      </c>
      <c r="D145" t="str">
        <f>IFERROR(VLOOKUP(C145,Admin!$B$2:$C$4,2,0),"")</f>
        <v>Paris Agr. Compatible -1.5C</v>
      </c>
      <c r="E145" t="s">
        <v>84</v>
      </c>
      <c r="F145" s="31">
        <v>8836.1299999999992</v>
      </c>
      <c r="G145" s="31">
        <v>9681.84</v>
      </c>
      <c r="H145" s="31">
        <v>8766.92</v>
      </c>
      <c r="I145" s="31">
        <v>8865.43</v>
      </c>
      <c r="J145" s="31">
        <v>8518.75</v>
      </c>
      <c r="K145" s="31">
        <v>7628.37</v>
      </c>
      <c r="L145" s="31">
        <v>6711.99</v>
      </c>
      <c r="M145" s="31">
        <v>6128.7</v>
      </c>
      <c r="N145" s="31">
        <v>6202.36</v>
      </c>
      <c r="O145" s="31">
        <v>6315.73</v>
      </c>
    </row>
    <row r="146" spans="1:15" x14ac:dyDescent="0.35">
      <c r="A146" t="str">
        <f t="shared" si="3"/>
        <v>WorldParis Agr. Compatible -1.5CLULUCF</v>
      </c>
      <c r="B146" t="s">
        <v>113</v>
      </c>
      <c r="C146" t="s">
        <v>1</v>
      </c>
      <c r="D146" t="str">
        <f>IFERROR(VLOOKUP(C146,Admin!$B$2:$C$4,2,0),"")</f>
        <v>Paris Agr. Compatible -1.5C</v>
      </c>
      <c r="E146" t="s">
        <v>85</v>
      </c>
      <c r="F146" s="31">
        <v>3589.8</v>
      </c>
      <c r="G146" s="31">
        <v>3242.38</v>
      </c>
      <c r="H146" s="31">
        <v>2365.5300000000002</v>
      </c>
      <c r="I146" s="31">
        <v>1224.96</v>
      </c>
      <c r="J146" s="31">
        <v>-288.07</v>
      </c>
      <c r="K146" s="31">
        <v>-2028.05</v>
      </c>
      <c r="L146" s="31">
        <v>-3949.39</v>
      </c>
      <c r="M146" s="31">
        <v>-5799.64</v>
      </c>
      <c r="N146" s="31">
        <v>-6938.96</v>
      </c>
      <c r="O146" s="31">
        <v>-8018.89</v>
      </c>
    </row>
    <row r="147" spans="1:15" x14ac:dyDescent="0.35">
      <c r="A147" t="str">
        <f t="shared" si="3"/>
        <v>WorldParis Agr. Compatible -1.5CN2O</v>
      </c>
      <c r="B147" t="s">
        <v>113</v>
      </c>
      <c r="C147" t="s">
        <v>1</v>
      </c>
      <c r="D147" t="str">
        <f>IFERROR(VLOOKUP(C147,Admin!$B$2:$C$4,2,0),"")</f>
        <v>Paris Agr. Compatible -1.5C</v>
      </c>
      <c r="E147" t="s">
        <v>86</v>
      </c>
      <c r="F147" s="31">
        <v>3796.06</v>
      </c>
      <c r="G147" s="31">
        <v>4370.6000000000004</v>
      </c>
      <c r="H147" s="31">
        <v>4392.55</v>
      </c>
      <c r="I147" s="31">
        <v>4480.58</v>
      </c>
      <c r="J147" s="31">
        <v>4572.16</v>
      </c>
      <c r="K147" s="31">
        <v>4578.21</v>
      </c>
      <c r="L147" s="31">
        <v>4442.2</v>
      </c>
      <c r="M147" s="31">
        <v>4403.8500000000004</v>
      </c>
      <c r="N147" s="31">
        <v>4378.1000000000004</v>
      </c>
      <c r="O147" s="31">
        <v>4367.0200000000004</v>
      </c>
    </row>
    <row r="148" spans="1:15" x14ac:dyDescent="0.35">
      <c r="A148" t="str">
        <f t="shared" si="3"/>
        <v>WorldParis Agr. Compatible -1.5COther gases</v>
      </c>
      <c r="B148" t="s">
        <v>113</v>
      </c>
      <c r="C148" t="s">
        <v>1</v>
      </c>
      <c r="D148" t="str">
        <f>IFERROR(VLOOKUP(C148,Admin!$B$2:$C$4,2,0),"")</f>
        <v>Paris Agr. Compatible -1.5C</v>
      </c>
      <c r="E148" t="s">
        <v>87</v>
      </c>
      <c r="F148" s="31">
        <v>743.06000000000495</v>
      </c>
      <c r="G148" s="31">
        <v>914.84000000000378</v>
      </c>
      <c r="H148" s="31">
        <v>495.37000000000626</v>
      </c>
      <c r="I148" s="31">
        <v>444.43000000000029</v>
      </c>
      <c r="J148" s="31">
        <v>440.27000000000066</v>
      </c>
      <c r="K148" s="31">
        <v>474.39000000000033</v>
      </c>
      <c r="L148" s="31">
        <v>513.35999999999967</v>
      </c>
      <c r="M148" s="31">
        <v>555.54</v>
      </c>
      <c r="N148" s="31">
        <v>586.6899999999996</v>
      </c>
      <c r="O148" s="31">
        <v>612.84000000000106</v>
      </c>
    </row>
    <row r="149" spans="1:15" x14ac:dyDescent="0.35">
      <c r="A149" t="str">
        <f t="shared" si="3"/>
        <v>WorldParis Agr. Compatible -1.5CGHG EXCL LULUCF</v>
      </c>
      <c r="B149" t="s">
        <v>113</v>
      </c>
      <c r="C149" t="s">
        <v>1</v>
      </c>
      <c r="D149" t="str">
        <f>IFERROR(VLOOKUP(C149,Admin!$B$2:$C$4,2,0),"")</f>
        <v>Paris Agr. Compatible -1.5C</v>
      </c>
      <c r="E149" t="s">
        <v>88</v>
      </c>
      <c r="F149" s="31">
        <v>46140.1</v>
      </c>
      <c r="G149" s="31">
        <v>50491.8</v>
      </c>
      <c r="H149" s="31">
        <v>35601.880000000005</v>
      </c>
      <c r="I149" s="31">
        <v>25261.200000000004</v>
      </c>
      <c r="J149" s="31">
        <v>14084.69</v>
      </c>
      <c r="K149" s="31">
        <v>8625.4699999999993</v>
      </c>
      <c r="L149" s="31">
        <v>5502.0199999999995</v>
      </c>
      <c r="M149" s="31">
        <v>3904.3</v>
      </c>
      <c r="N149" s="31">
        <v>3328.41</v>
      </c>
      <c r="O149" s="31">
        <v>2958.8099999999995</v>
      </c>
    </row>
  </sheetData>
  <pageMargins left="0.75" right="0.75" top="1" bottom="1" header="0.5" footer="0.5"/>
  <pageSetup paperSize="9"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800000"/>
  </sheetPr>
  <dimension ref="A1:P92"/>
  <sheetViews>
    <sheetView workbookViewId="0">
      <pane ySplit="1" topLeftCell="A3" activePane="bottomLeft" state="frozen"/>
      <selection pane="bottomLeft" activeCell="D1" sqref="D1"/>
    </sheetView>
  </sheetViews>
  <sheetFormatPr defaultColWidth="0" defaultRowHeight="15.5" x14ac:dyDescent="0.35"/>
  <cols>
    <col min="1" max="1" width="10.83203125" style="4" customWidth="1"/>
    <col min="2" max="2" width="14.6640625" style="4" customWidth="1"/>
    <col min="3" max="3" width="12" style="4" customWidth="1"/>
    <col min="4" max="4" width="30.6640625" style="4" customWidth="1"/>
    <col min="5" max="6" width="9.83203125" style="4" bestFit="1" customWidth="1"/>
    <col min="7" max="8" width="10.6640625" style="4" bestFit="1" customWidth="1"/>
    <col min="9" max="14" width="12" style="4" bestFit="1" customWidth="1"/>
    <col min="15" max="15" width="96.1640625" style="4" bestFit="1" customWidth="1"/>
    <col min="16" max="16" width="4" style="4" customWidth="1"/>
    <col min="17" max="16384" width="10.83203125" style="4" hidden="1"/>
  </cols>
  <sheetData>
    <row r="1" spans="1:15" ht="105" customHeight="1" x14ac:dyDescent="0.35"/>
    <row r="2" spans="1:15" ht="23.5" x14ac:dyDescent="0.55000000000000004">
      <c r="A2" s="34" t="s">
        <v>68</v>
      </c>
      <c r="C2" s="8" t="s">
        <v>81</v>
      </c>
      <c r="D2" s="4" t="s">
        <v>82</v>
      </c>
    </row>
    <row r="3" spans="1:15" x14ac:dyDescent="0.35">
      <c r="A3" s="16"/>
    </row>
    <row r="4" spans="1:15" x14ac:dyDescent="0.35">
      <c r="B4" s="5" t="s">
        <v>14</v>
      </c>
      <c r="C4" s="5" t="s">
        <v>15</v>
      </c>
      <c r="D4" s="5" t="s">
        <v>75</v>
      </c>
      <c r="E4" s="5">
        <v>2020</v>
      </c>
      <c r="F4" s="5">
        <v>2025</v>
      </c>
      <c r="G4" s="5">
        <v>2030</v>
      </c>
      <c r="H4" s="5">
        <v>2040</v>
      </c>
      <c r="I4" s="5">
        <v>2050</v>
      </c>
      <c r="J4" s="5">
        <v>2060</v>
      </c>
      <c r="K4" s="5">
        <v>2070</v>
      </c>
      <c r="L4" s="5">
        <v>2080</v>
      </c>
      <c r="M4" s="5">
        <v>2090</v>
      </c>
      <c r="N4" s="5">
        <v>2100</v>
      </c>
      <c r="O4" s="5" t="s">
        <v>76</v>
      </c>
    </row>
    <row r="5" spans="1:15" x14ac:dyDescent="0.35">
      <c r="B5" s="4" t="s">
        <v>19</v>
      </c>
      <c r="C5" s="4" t="s">
        <v>0</v>
      </c>
      <c r="D5" s="21">
        <v>1</v>
      </c>
      <c r="E5" s="19">
        <v>4755.9585040795346</v>
      </c>
      <c r="F5" s="19">
        <v>4080.2805890307968</v>
      </c>
      <c r="G5" s="19">
        <v>3356.3004612586537</v>
      </c>
      <c r="H5" s="19">
        <v>639.84399071004907</v>
      </c>
      <c r="I5" s="19">
        <v>-3136.6202699570558</v>
      </c>
      <c r="J5" s="19">
        <v>-6373.5070653413468</v>
      </c>
      <c r="K5" s="19">
        <v>-8366.6519998288568</v>
      </c>
      <c r="L5" s="19">
        <v>-9581.7175098864955</v>
      </c>
      <c r="M5" s="19">
        <v>-10445.966820747133</v>
      </c>
      <c r="N5" s="19">
        <v>-11023.755423315295</v>
      </c>
      <c r="O5" s="4" t="s">
        <v>31</v>
      </c>
    </row>
    <row r="6" spans="1:15" x14ac:dyDescent="0.35">
      <c r="B6" s="4" t="s">
        <v>19</v>
      </c>
      <c r="C6" s="4" t="s">
        <v>0</v>
      </c>
      <c r="D6" s="21">
        <v>2</v>
      </c>
      <c r="E6" s="19">
        <v>4936.5089798568079</v>
      </c>
      <c r="F6" s="19">
        <v>4520.3344240166261</v>
      </c>
      <c r="G6" s="19">
        <v>4060.2370476703518</v>
      </c>
      <c r="H6" s="19">
        <v>2067.2337631837913</v>
      </c>
      <c r="I6" s="19">
        <v>-757.89104476946534</v>
      </c>
      <c r="J6" s="19">
        <v>-3171.9423207334535</v>
      </c>
      <c r="K6" s="19">
        <v>-4616.1099056633693</v>
      </c>
      <c r="L6" s="19">
        <v>-5460.324897891579</v>
      </c>
      <c r="M6" s="19">
        <v>-6081.9920287376171</v>
      </c>
      <c r="N6" s="19">
        <v>-6509.9663596712626</v>
      </c>
      <c r="O6" s="4" t="s">
        <v>32</v>
      </c>
    </row>
    <row r="7" spans="1:15" x14ac:dyDescent="0.35">
      <c r="B7" s="4" t="s">
        <v>19</v>
      </c>
      <c r="C7" s="4" t="s">
        <v>0</v>
      </c>
      <c r="D7" s="21">
        <v>3</v>
      </c>
      <c r="E7" s="19">
        <v>4830.5574339140467</v>
      </c>
      <c r="F7" s="19">
        <v>4262.099800629062</v>
      </c>
      <c r="G7" s="19">
        <v>3647.1494096848619</v>
      </c>
      <c r="H7" s="19">
        <v>1229.6056572183281</v>
      </c>
      <c r="I7" s="19">
        <v>-2153.7889935445091</v>
      </c>
      <c r="J7" s="19">
        <v>-5050.7007824142784</v>
      </c>
      <c r="K7" s="19">
        <v>-6817.0220400098897</v>
      </c>
      <c r="L7" s="19">
        <v>-7878.8614140545897</v>
      </c>
      <c r="M7" s="19">
        <v>-8642.8818501470632</v>
      </c>
      <c r="N7" s="19">
        <v>-9158.7709518152242</v>
      </c>
      <c r="O7" s="4" t="s">
        <v>33</v>
      </c>
    </row>
    <row r="8" spans="1:15" x14ac:dyDescent="0.35">
      <c r="B8" s="4" t="s">
        <v>19</v>
      </c>
      <c r="C8" s="4" t="s">
        <v>0</v>
      </c>
      <c r="D8" s="21">
        <v>4</v>
      </c>
      <c r="E8" s="19">
        <v>4502.6901268825659</v>
      </c>
      <c r="F8" s="19">
        <v>3462.9921538363601</v>
      </c>
      <c r="G8" s="19">
        <v>2368.8487465924618</v>
      </c>
      <c r="H8" s="19">
        <v>-1362.4364782040161</v>
      </c>
      <c r="I8" s="19">
        <v>-6473.3984648672413</v>
      </c>
      <c r="J8" s="19">
        <v>-10864.523241660601</v>
      </c>
      <c r="K8" s="19">
        <v>-13627.749793722262</v>
      </c>
      <c r="L8" s="19">
        <v>-15363.02832691909</v>
      </c>
      <c r="M8" s="19">
        <v>-16567.561399451952</v>
      </c>
      <c r="N8" s="19">
        <v>-17355.502965032119</v>
      </c>
      <c r="O8" s="4" t="s">
        <v>34</v>
      </c>
    </row>
    <row r="9" spans="1:15" x14ac:dyDescent="0.35">
      <c r="B9" s="4" t="s">
        <v>19</v>
      </c>
      <c r="C9" s="4" t="s">
        <v>0</v>
      </c>
      <c r="D9" s="21">
        <v>5</v>
      </c>
      <c r="E9" s="19">
        <v>4995.5516755790732</v>
      </c>
      <c r="F9" s="19">
        <v>4664.2385847153546</v>
      </c>
      <c r="G9" s="19">
        <v>4290.4347998521152</v>
      </c>
      <c r="H9" s="19">
        <v>2534.0114864239358</v>
      </c>
      <c r="I9" s="19">
        <v>19.988854155116861</v>
      </c>
      <c r="J9" s="19">
        <v>-2124.9829469780429</v>
      </c>
      <c r="K9" s="19">
        <v>-3389.6267590194857</v>
      </c>
      <c r="L9" s="19">
        <v>-4112.5681063659267</v>
      </c>
      <c r="M9" s="19">
        <v>-4654.9072499519716</v>
      </c>
      <c r="N9" s="19">
        <v>-5033.8900818774291</v>
      </c>
      <c r="O9" s="4" t="s">
        <v>35</v>
      </c>
    </row>
    <row r="10" spans="1:15" x14ac:dyDescent="0.35">
      <c r="B10" s="4" t="s">
        <v>19</v>
      </c>
      <c r="C10" s="4" t="s">
        <v>0</v>
      </c>
      <c r="D10" s="21">
        <v>6</v>
      </c>
      <c r="E10" s="19">
        <v>4892.416458726866</v>
      </c>
      <c r="F10" s="19">
        <v>4412.8681715246621</v>
      </c>
      <c r="G10" s="19">
        <v>3888.3275654223758</v>
      </c>
      <c r="H10" s="19">
        <v>1718.6486186001762</v>
      </c>
      <c r="I10" s="19">
        <v>-1338.8043221921105</v>
      </c>
      <c r="J10" s="19">
        <v>-3953.8015794409243</v>
      </c>
      <c r="K10" s="19">
        <v>-5532.0358029716053</v>
      </c>
      <c r="L10" s="19">
        <v>-6466.8167946692101</v>
      </c>
      <c r="M10" s="19">
        <v>-7147.7253085799812</v>
      </c>
      <c r="N10" s="19">
        <v>-7612.2860229566732</v>
      </c>
      <c r="O10" s="4" t="s">
        <v>36</v>
      </c>
    </row>
    <row r="11" spans="1:15" x14ac:dyDescent="0.35">
      <c r="B11" s="4" t="s">
        <v>19</v>
      </c>
      <c r="C11" s="4" t="s">
        <v>0</v>
      </c>
      <c r="D11" s="21">
        <v>7</v>
      </c>
      <c r="E11" s="19">
        <v>4616.5651915060562</v>
      </c>
      <c r="F11" s="19">
        <v>3740.5386885718472</v>
      </c>
      <c r="G11" s="19">
        <v>2812.8288797013702</v>
      </c>
      <c r="H11" s="19">
        <v>-462.16688941673004</v>
      </c>
      <c r="I11" s="19">
        <v>-4973.1091797026156</v>
      </c>
      <c r="J11" s="19">
        <v>-8845.263028587271</v>
      </c>
      <c r="K11" s="19">
        <v>-11262.243851366995</v>
      </c>
      <c r="L11" s="19">
        <v>-12763.623102373198</v>
      </c>
      <c r="M11" s="19">
        <v>-13815.157068663066</v>
      </c>
      <c r="N11" s="19">
        <v>-14508.609213539925</v>
      </c>
      <c r="O11" s="4" t="s">
        <v>37</v>
      </c>
    </row>
    <row r="12" spans="1:15" x14ac:dyDescent="0.35">
      <c r="B12" s="4" t="s">
        <v>19</v>
      </c>
      <c r="C12" s="4" t="s">
        <v>0</v>
      </c>
      <c r="D12" s="21">
        <v>8</v>
      </c>
      <c r="E12" s="19">
        <v>4952.296008555053</v>
      </c>
      <c r="F12" s="19">
        <v>4558.8119882090587</v>
      </c>
      <c r="G12" s="19">
        <v>4121.7880740167757</v>
      </c>
      <c r="H12" s="19">
        <v>2192.0423143915036</v>
      </c>
      <c r="I12" s="19">
        <v>-549.89897838623244</v>
      </c>
      <c r="J12" s="19">
        <v>-2892.0029060915085</v>
      </c>
      <c r="K12" s="19">
        <v>-4288.1688386588785</v>
      </c>
      <c r="L12" s="19">
        <v>-5099.9572878800545</v>
      </c>
      <c r="M12" s="19">
        <v>-5700.4134425650727</v>
      </c>
      <c r="N12" s="19">
        <v>-6115.2882665851002</v>
      </c>
      <c r="O12" s="4" t="s">
        <v>38</v>
      </c>
    </row>
    <row r="13" spans="1:15" x14ac:dyDescent="0.35">
      <c r="B13" s="4" t="s">
        <v>19</v>
      </c>
      <c r="C13" s="4" t="s">
        <v>0</v>
      </c>
      <c r="D13" s="21">
        <v>9</v>
      </c>
      <c r="E13" s="19">
        <v>4662.904337258844</v>
      </c>
      <c r="F13" s="19">
        <v>3853.4806163662502</v>
      </c>
      <c r="G13" s="19">
        <v>2993.4975815589705</v>
      </c>
      <c r="H13" s="19">
        <v>-95.820456775390213</v>
      </c>
      <c r="I13" s="19">
        <v>-4362.5969127154967</v>
      </c>
      <c r="J13" s="19">
        <v>-8023.5660781987854</v>
      </c>
      <c r="K13" s="19">
        <v>-10299.649230636665</v>
      </c>
      <c r="L13" s="19">
        <v>-11705.847917181807</v>
      </c>
      <c r="M13" s="19">
        <v>-12695.122003245204</v>
      </c>
      <c r="N13" s="19">
        <v>-13350.123596611562</v>
      </c>
      <c r="O13" s="4" t="s">
        <v>39</v>
      </c>
    </row>
    <row r="14" spans="1:15" x14ac:dyDescent="0.35">
      <c r="B14" s="4" t="s">
        <v>19</v>
      </c>
      <c r="C14" s="4" t="s">
        <v>0</v>
      </c>
      <c r="D14" s="21">
        <v>10</v>
      </c>
      <c r="E14" s="19">
        <v>4987.803738254931</v>
      </c>
      <c r="F14" s="19">
        <v>4645.3546160188444</v>
      </c>
      <c r="G14" s="19">
        <v>4260.2268675373016</v>
      </c>
      <c r="H14" s="19">
        <v>2472.7581086821442</v>
      </c>
      <c r="I14" s="19">
        <v>-82.089220513540496</v>
      </c>
      <c r="J14" s="19">
        <v>-2262.3712472503667</v>
      </c>
      <c r="K14" s="19">
        <v>-3550.5732475404629</v>
      </c>
      <c r="L14" s="19">
        <v>-4289.4288513096462</v>
      </c>
      <c r="M14" s="19">
        <v>-4842.1778900710678</v>
      </c>
      <c r="N14" s="19">
        <v>-5227.5896808895377</v>
      </c>
      <c r="O14" s="4" t="s">
        <v>40</v>
      </c>
    </row>
    <row r="15" spans="1:15" x14ac:dyDescent="0.35">
      <c r="B15" s="4" t="s">
        <v>19</v>
      </c>
      <c r="C15" s="4" t="s">
        <v>0</v>
      </c>
      <c r="D15" s="21">
        <v>11</v>
      </c>
      <c r="E15" s="19">
        <v>4872.5523168021509</v>
      </c>
      <c r="F15" s="19">
        <v>4364.4535008069979</v>
      </c>
      <c r="G15" s="19">
        <v>3810.8805456995815</v>
      </c>
      <c r="H15" s="19">
        <v>1561.6073651764841</v>
      </c>
      <c r="I15" s="19">
        <v>-1600.5118293375701</v>
      </c>
      <c r="J15" s="19">
        <v>-4306.0373528127539</v>
      </c>
      <c r="K15" s="19">
        <v>-5944.669999211721</v>
      </c>
      <c r="L15" s="19">
        <v>-6920.2519208836457</v>
      </c>
      <c r="M15" s="19">
        <v>-7627.8492974599521</v>
      </c>
      <c r="N15" s="19">
        <v>-8108.8925602280824</v>
      </c>
      <c r="O15" s="4" t="s">
        <v>41</v>
      </c>
    </row>
    <row r="16" spans="1:15" x14ac:dyDescent="0.35">
      <c r="B16" s="4" t="s">
        <v>19</v>
      </c>
      <c r="C16" s="4" t="s">
        <v>0</v>
      </c>
      <c r="D16" s="21">
        <v>12</v>
      </c>
      <c r="E16" s="19">
        <v>4019.2839317188682</v>
      </c>
      <c r="F16" s="19">
        <v>2781.4828539820401</v>
      </c>
      <c r="G16" s="19">
        <v>1479.2107208233003</v>
      </c>
      <c r="H16" s="19">
        <v>-2877.622329269213</v>
      </c>
      <c r="I16" s="19">
        <v>-8787.4999148007573</v>
      </c>
      <c r="J16" s="19">
        <v>-13836.43860668976</v>
      </c>
      <c r="K16" s="19">
        <v>-17067.448489842682</v>
      </c>
      <c r="L16" s="19">
        <v>-19149.609052410397</v>
      </c>
      <c r="M16" s="19">
        <v>-20610.760661407341</v>
      </c>
      <c r="N16" s="19">
        <v>-21583.464710057306</v>
      </c>
      <c r="O16" s="4" t="s">
        <v>42</v>
      </c>
    </row>
    <row r="17" spans="2:15" x14ac:dyDescent="0.35">
      <c r="B17" s="4" t="s">
        <v>19</v>
      </c>
      <c r="C17" s="4" t="s">
        <v>0</v>
      </c>
      <c r="D17" s="21">
        <v>13</v>
      </c>
      <c r="E17" s="19">
        <v>4081.8673907397133</v>
      </c>
      <c r="F17" s="19">
        <v>2914.63828109206</v>
      </c>
      <c r="G17" s="19">
        <v>1684.3898092978513</v>
      </c>
      <c r="H17" s="19">
        <v>-2472.841465656119</v>
      </c>
      <c r="I17" s="19">
        <v>-8121.1669523017463</v>
      </c>
      <c r="J17" s="19">
        <v>-12945.177968102411</v>
      </c>
      <c r="K17" s="19">
        <v>-16024.993438993111</v>
      </c>
      <c r="L17" s="19">
        <v>-18003.812868978643</v>
      </c>
      <c r="M17" s="19">
        <v>-19396.207245192054</v>
      </c>
      <c r="N17" s="19">
        <v>-20325.422789021344</v>
      </c>
      <c r="O17" s="4" t="s">
        <v>43</v>
      </c>
    </row>
    <row r="18" spans="2:15" x14ac:dyDescent="0.35">
      <c r="B18" s="4" t="s">
        <v>19</v>
      </c>
      <c r="C18" s="4" t="s">
        <v>0</v>
      </c>
      <c r="D18" s="21">
        <v>14</v>
      </c>
      <c r="E18" s="19">
        <v>3957.2243980209082</v>
      </c>
      <c r="F18" s="19">
        <v>2649.4421543293074</v>
      </c>
      <c r="G18" s="19">
        <v>1275.7493149738409</v>
      </c>
      <c r="H18" s="19">
        <v>-3279.0145188143647</v>
      </c>
      <c r="I18" s="19">
        <v>-9448.2545868379184</v>
      </c>
      <c r="J18" s="19">
        <v>-14720.237944397422</v>
      </c>
      <c r="K18" s="19">
        <v>-18101.176496715249</v>
      </c>
      <c r="L18" s="19">
        <v>-20285.813058535932</v>
      </c>
      <c r="M18" s="19">
        <v>-21815.146290467575</v>
      </c>
      <c r="N18" s="19">
        <v>-22830.974774433475</v>
      </c>
      <c r="O18" s="4" t="s">
        <v>44</v>
      </c>
    </row>
    <row r="19" spans="2:15" x14ac:dyDescent="0.35">
      <c r="B19" s="4" t="s">
        <v>19</v>
      </c>
      <c r="C19" s="4" t="s">
        <v>0</v>
      </c>
      <c r="D19" s="21">
        <v>15</v>
      </c>
      <c r="E19" s="19">
        <v>4013.3001264259351</v>
      </c>
      <c r="F19" s="19">
        <v>2768.7514364159656</v>
      </c>
      <c r="G19" s="19">
        <v>1459.5928899328044</v>
      </c>
      <c r="H19" s="19">
        <v>-2916.3247262293953</v>
      </c>
      <c r="I19" s="19">
        <v>-8851.2101470288835</v>
      </c>
      <c r="J19" s="19">
        <v>-13921.654895626198</v>
      </c>
      <c r="K19" s="19">
        <v>-17167.120961587032</v>
      </c>
      <c r="L19" s="19">
        <v>-19259.162301372846</v>
      </c>
      <c r="M19" s="19">
        <v>-20726.888009978451</v>
      </c>
      <c r="N19" s="19">
        <v>-21703.75013409114</v>
      </c>
      <c r="O19" s="4" t="s">
        <v>45</v>
      </c>
    </row>
    <row r="20" spans="2:15" x14ac:dyDescent="0.35">
      <c r="B20" s="4" t="s">
        <v>19</v>
      </c>
      <c r="C20" s="4" t="s">
        <v>0</v>
      </c>
      <c r="D20" s="21">
        <v>16</v>
      </c>
      <c r="E20" s="19">
        <v>4032.779990914576</v>
      </c>
      <c r="F20" s="19">
        <v>2810.1976862176302</v>
      </c>
      <c r="G20" s="19">
        <v>1523.4573822750349</v>
      </c>
      <c r="H20" s="19">
        <v>-2790.3317483060832</v>
      </c>
      <c r="I20" s="19">
        <v>-8643.8058901073873</v>
      </c>
      <c r="J20" s="19">
        <v>-13644.239157739959</v>
      </c>
      <c r="K20" s="19">
        <v>-16842.644119882185</v>
      </c>
      <c r="L20" s="19">
        <v>-18902.519272462949</v>
      </c>
      <c r="M20" s="19">
        <v>-20348.843454240341</v>
      </c>
      <c r="N20" s="19">
        <v>-21312.169251119376</v>
      </c>
      <c r="O20" s="4" t="s">
        <v>46</v>
      </c>
    </row>
    <row r="21" spans="2:15" x14ac:dyDescent="0.35">
      <c r="B21" s="4" t="s">
        <v>19</v>
      </c>
      <c r="C21" s="4" t="s">
        <v>0</v>
      </c>
      <c r="D21" s="21">
        <v>17</v>
      </c>
      <c r="E21" s="19">
        <v>3897.8286574371436</v>
      </c>
      <c r="F21" s="19">
        <v>3434.1996167939283</v>
      </c>
      <c r="G21" s="19">
        <v>2958.1177105007055</v>
      </c>
      <c r="H21" s="19">
        <v>1990.1643224020841</v>
      </c>
      <c r="I21" s="19">
        <v>1023.1131980000002</v>
      </c>
      <c r="J21" s="19">
        <v>1005.6196960000001</v>
      </c>
      <c r="K21" s="19">
        <v>986.32608000000005</v>
      </c>
      <c r="L21" s="19">
        <v>971.81707800000015</v>
      </c>
      <c r="M21" s="19">
        <v>960.63971599999991</v>
      </c>
      <c r="N21" s="19">
        <v>948.68524400000001</v>
      </c>
      <c r="O21" s="4" t="s">
        <v>47</v>
      </c>
    </row>
    <row r="22" spans="2:15" x14ac:dyDescent="0.35">
      <c r="B22" s="4" t="s">
        <v>19</v>
      </c>
      <c r="C22" s="4" t="s">
        <v>0</v>
      </c>
      <c r="D22" s="21">
        <v>18</v>
      </c>
      <c r="E22" s="19">
        <v>3826.024475970145</v>
      </c>
      <c r="F22" s="19">
        <v>3034.9839002215422</v>
      </c>
      <c r="G22" s="19">
        <v>2148.2048869851455</v>
      </c>
      <c r="H22" s="19">
        <v>1089.8213562630433</v>
      </c>
      <c r="I22" s="19">
        <v>1023.1131980000002</v>
      </c>
      <c r="J22" s="19">
        <v>1005.6196960000001</v>
      </c>
      <c r="K22" s="19">
        <v>986.32608000000005</v>
      </c>
      <c r="L22" s="19">
        <v>971.81707800000015</v>
      </c>
      <c r="M22" s="19">
        <v>960.63971599999991</v>
      </c>
      <c r="N22" s="19">
        <v>948.68524400000001</v>
      </c>
      <c r="O22" s="4" t="s">
        <v>48</v>
      </c>
    </row>
    <row r="23" spans="2:15" x14ac:dyDescent="0.35">
      <c r="B23" s="4" t="s">
        <v>19</v>
      </c>
      <c r="C23" s="4" t="s">
        <v>0</v>
      </c>
      <c r="D23" s="21">
        <v>19</v>
      </c>
      <c r="E23" s="19">
        <v>3897.8286574371436</v>
      </c>
      <c r="F23" s="19">
        <v>3419.9888881976199</v>
      </c>
      <c r="G23" s="19">
        <v>2942.1491189580956</v>
      </c>
      <c r="H23" s="19">
        <v>1986.4695804790476</v>
      </c>
      <c r="I23" s="19">
        <v>1023.1131980000002</v>
      </c>
      <c r="J23" s="19">
        <v>1005.6196960000001</v>
      </c>
      <c r="K23" s="19">
        <v>986.32608000000005</v>
      </c>
      <c r="L23" s="19">
        <v>971.81707800000015</v>
      </c>
      <c r="M23" s="19">
        <v>960.63971599999991</v>
      </c>
      <c r="N23" s="19">
        <v>948.68524400000001</v>
      </c>
      <c r="O23" s="4" t="s">
        <v>49</v>
      </c>
    </row>
    <row r="24" spans="2:15" x14ac:dyDescent="0.35">
      <c r="B24" s="4" t="s">
        <v>19</v>
      </c>
      <c r="C24" s="4" t="s">
        <v>0</v>
      </c>
      <c r="D24" s="21">
        <v>20</v>
      </c>
      <c r="E24" s="19">
        <v>3826.024475970145</v>
      </c>
      <c r="F24" s="19">
        <v>3022.4251274905387</v>
      </c>
      <c r="G24" s="19">
        <v>2136.6083888916678</v>
      </c>
      <c r="H24" s="19">
        <v>1087.7981018974212</v>
      </c>
      <c r="I24" s="19">
        <v>1023.1131980000002</v>
      </c>
      <c r="J24" s="19">
        <v>1005.6196960000001</v>
      </c>
      <c r="K24" s="19">
        <v>986.32608000000005</v>
      </c>
      <c r="L24" s="19">
        <v>971.81707800000015</v>
      </c>
      <c r="M24" s="19">
        <v>960.63971599999991</v>
      </c>
      <c r="N24" s="19">
        <v>948.68524400000001</v>
      </c>
      <c r="O24" s="4" t="s">
        <v>50</v>
      </c>
    </row>
    <row r="25" spans="2:15" x14ac:dyDescent="0.35">
      <c r="B25" s="4" t="s">
        <v>19</v>
      </c>
      <c r="C25" s="4" t="s">
        <v>0</v>
      </c>
      <c r="D25" s="21">
        <v>21</v>
      </c>
      <c r="E25" s="19">
        <v>4025.5327873194033</v>
      </c>
      <c r="F25" s="19">
        <v>3625.5242444976316</v>
      </c>
      <c r="G25" s="19">
        <v>3191.4442360140638</v>
      </c>
      <c r="H25" s="19">
        <v>2275.159744993703</v>
      </c>
      <c r="I25" s="19">
        <v>1296.3893689845711</v>
      </c>
      <c r="J25" s="19">
        <v>1073.937353016604</v>
      </c>
      <c r="K25" s="19">
        <v>997.72698852579401</v>
      </c>
      <c r="L25" s="19">
        <v>974.50263860936855</v>
      </c>
      <c r="M25" s="19">
        <v>960.63971599999991</v>
      </c>
      <c r="N25" s="19">
        <v>948.68524400000001</v>
      </c>
      <c r="O25" s="4" t="s">
        <v>51</v>
      </c>
    </row>
    <row r="26" spans="2:15" x14ac:dyDescent="0.35">
      <c r="B26" s="4" t="s">
        <v>19</v>
      </c>
      <c r="C26" s="4" t="s">
        <v>0</v>
      </c>
      <c r="D26" s="21">
        <v>22</v>
      </c>
      <c r="E26" s="19">
        <v>3996.6938899147945</v>
      </c>
      <c r="F26" s="19">
        <v>3356.6434056408089</v>
      </c>
      <c r="G26" s="19">
        <v>2575.9990551260216</v>
      </c>
      <c r="H26" s="19">
        <v>1363.4538915802152</v>
      </c>
      <c r="I26" s="19">
        <v>1058.9841151587107</v>
      </c>
      <c r="J26" s="19">
        <v>1006.9092406344466</v>
      </c>
      <c r="K26" s="19">
        <v>986.32611998363154</v>
      </c>
      <c r="L26" s="19">
        <v>971.81707800000015</v>
      </c>
      <c r="M26" s="19">
        <v>960.63971599999991</v>
      </c>
      <c r="N26" s="19">
        <v>948.68524400000001</v>
      </c>
      <c r="O26" s="4" t="s">
        <v>52</v>
      </c>
    </row>
    <row r="27" spans="2:15" x14ac:dyDescent="0.35">
      <c r="B27" s="4" t="s">
        <v>19</v>
      </c>
      <c r="C27" s="4" t="s">
        <v>0</v>
      </c>
      <c r="D27" s="21">
        <v>23</v>
      </c>
      <c r="E27" s="19">
        <v>4025.5327873194033</v>
      </c>
      <c r="F27" s="19">
        <v>3610.5218140023449</v>
      </c>
      <c r="G27" s="19">
        <v>3174.2160948704513</v>
      </c>
      <c r="H27" s="19">
        <v>2270.9359088024853</v>
      </c>
      <c r="I27" s="19">
        <v>1296.3893689845711</v>
      </c>
      <c r="J27" s="19">
        <v>1073.937353016604</v>
      </c>
      <c r="K27" s="19">
        <v>997.72698852579401</v>
      </c>
      <c r="L27" s="19">
        <v>974.50263860936855</v>
      </c>
      <c r="M27" s="19">
        <v>960.63971599999991</v>
      </c>
      <c r="N27" s="19">
        <v>948.68524400000001</v>
      </c>
      <c r="O27" s="4" t="s">
        <v>53</v>
      </c>
    </row>
    <row r="28" spans="2:15" x14ac:dyDescent="0.35">
      <c r="B28" s="4" t="s">
        <v>19</v>
      </c>
      <c r="C28" s="4" t="s">
        <v>0</v>
      </c>
      <c r="D28" s="21">
        <v>24</v>
      </c>
      <c r="E28" s="19">
        <v>3996.6938899147945</v>
      </c>
      <c r="F28" s="19">
        <v>3342.7536048852307</v>
      </c>
      <c r="G28" s="19">
        <v>2562.0932269098439</v>
      </c>
      <c r="H28" s="19">
        <v>1360.9226381572478</v>
      </c>
      <c r="I28" s="19">
        <v>1058.9841151587107</v>
      </c>
      <c r="J28" s="19">
        <v>1006.9092406344466</v>
      </c>
      <c r="K28" s="19">
        <v>986.32611998363154</v>
      </c>
      <c r="L28" s="19">
        <v>971.81707800000015</v>
      </c>
      <c r="M28" s="19">
        <v>960.63971599999991</v>
      </c>
      <c r="N28" s="19">
        <v>948.68524400000001</v>
      </c>
      <c r="O28" s="4" t="s">
        <v>54</v>
      </c>
    </row>
    <row r="29" spans="2:15" x14ac:dyDescent="0.35">
      <c r="B29" s="4" t="s">
        <v>19</v>
      </c>
      <c r="C29" s="4" t="s">
        <v>0</v>
      </c>
      <c r="D29" s="21">
        <v>25</v>
      </c>
      <c r="E29" s="19">
        <v>4568.9072059864966</v>
      </c>
      <c r="F29" s="19">
        <v>3079.5649605941621</v>
      </c>
      <c r="G29" s="19">
        <v>1705.8139547688365</v>
      </c>
      <c r="H29" s="19">
        <v>-972.63546733453256</v>
      </c>
      <c r="I29" s="19">
        <v>-4289.7835963057605</v>
      </c>
      <c r="J29" s="19">
        <v>-6252.4006660479981</v>
      </c>
      <c r="K29" s="19">
        <v>-7522.3495445524604</v>
      </c>
      <c r="L29" s="19">
        <v>-8605.136288069938</v>
      </c>
      <c r="M29" s="19">
        <v>-8999.7080669368625</v>
      </c>
      <c r="N29" s="19">
        <v>-9068.0463633545151</v>
      </c>
      <c r="O29" s="4" t="s">
        <v>55</v>
      </c>
    </row>
    <row r="30" spans="2:15" x14ac:dyDescent="0.35">
      <c r="B30" s="4" t="s">
        <v>19</v>
      </c>
      <c r="C30" s="4" t="s">
        <v>0</v>
      </c>
      <c r="D30" s="21">
        <v>26</v>
      </c>
      <c r="E30" s="19">
        <v>4569.0933748420775</v>
      </c>
      <c r="F30" s="19">
        <v>3085.6019054377139</v>
      </c>
      <c r="G30" s="19">
        <v>1705.6907683626114</v>
      </c>
      <c r="H30" s="19">
        <v>-972.67980779885977</v>
      </c>
      <c r="I30" s="19">
        <v>-4289.6641716720296</v>
      </c>
      <c r="J30" s="19">
        <v>-6230.3823455316224</v>
      </c>
      <c r="K30" s="19">
        <v>-7492.8425032607684</v>
      </c>
      <c r="L30" s="19">
        <v>-8568.2727815608741</v>
      </c>
      <c r="M30" s="19">
        <v>-8984.2221675119054</v>
      </c>
      <c r="N30" s="19">
        <v>-9049.5362955776218</v>
      </c>
      <c r="O30" s="4" t="s">
        <v>56</v>
      </c>
    </row>
    <row r="31" spans="2:15" x14ac:dyDescent="0.35">
      <c r="B31" s="4" t="s">
        <v>19</v>
      </c>
      <c r="C31" s="4" t="s">
        <v>0</v>
      </c>
      <c r="D31" s="21">
        <v>27</v>
      </c>
      <c r="E31" s="19">
        <v>4568.8803964688695</v>
      </c>
      <c r="F31" s="19">
        <v>3077.8910977535056</v>
      </c>
      <c r="G31" s="19">
        <v>1690.3829095979113</v>
      </c>
      <c r="H31" s="19">
        <v>-1005.3192877778632</v>
      </c>
      <c r="I31" s="19">
        <v>-4347.8894727730485</v>
      </c>
      <c r="J31" s="19">
        <v>-6315.8418007856853</v>
      </c>
      <c r="K31" s="19">
        <v>-7554.2593501999218</v>
      </c>
      <c r="L31" s="19">
        <v>-8628.5450018639258</v>
      </c>
      <c r="M31" s="19">
        <v>-9058.1389385533257</v>
      </c>
      <c r="N31" s="19">
        <v>-9127.5921266112637</v>
      </c>
      <c r="O31" s="4" t="s">
        <v>57</v>
      </c>
    </row>
    <row r="32" spans="2:15" x14ac:dyDescent="0.35">
      <c r="B32" s="4" t="s">
        <v>19</v>
      </c>
      <c r="C32" s="4" t="s">
        <v>0</v>
      </c>
      <c r="D32" s="21">
        <v>28</v>
      </c>
      <c r="E32" s="19">
        <v>4568.8576451287017</v>
      </c>
      <c r="F32" s="19">
        <v>3077.3050536271116</v>
      </c>
      <c r="G32" s="19">
        <v>1690.1956394590761</v>
      </c>
      <c r="H32" s="19">
        <v>-1006.0299398367879</v>
      </c>
      <c r="I32" s="19">
        <v>-4349.076559841953</v>
      </c>
      <c r="J32" s="19">
        <v>-6317.1961706093962</v>
      </c>
      <c r="K32" s="19">
        <v>-7583.9553730883681</v>
      </c>
      <c r="L32" s="19">
        <v>-8659.5729969232816</v>
      </c>
      <c r="M32" s="19">
        <v>-9084.3974667612092</v>
      </c>
      <c r="N32" s="19">
        <v>-9161.3776936556351</v>
      </c>
      <c r="O32" s="4" t="s">
        <v>58</v>
      </c>
    </row>
    <row r="33" spans="2:15" x14ac:dyDescent="0.35">
      <c r="B33" s="4" t="s">
        <v>19</v>
      </c>
      <c r="C33" s="4" t="s">
        <v>0</v>
      </c>
      <c r="D33" s="21">
        <v>29</v>
      </c>
      <c r="E33" s="19">
        <v>4550.3126086343918</v>
      </c>
      <c r="F33" s="19">
        <v>3293.0339033403538</v>
      </c>
      <c r="G33" s="19">
        <v>2213.6569493371298</v>
      </c>
      <c r="H33" s="19">
        <v>335.19667044888251</v>
      </c>
      <c r="I33" s="19">
        <v>-1848.5133248679517</v>
      </c>
      <c r="J33" s="19">
        <v>-2553.3493326675716</v>
      </c>
      <c r="K33" s="19">
        <v>-2556.6039807291554</v>
      </c>
      <c r="L33" s="19">
        <v>-2364.2568457356351</v>
      </c>
      <c r="M33" s="19">
        <v>-1993.4190940592159</v>
      </c>
      <c r="N33" s="19">
        <v>-1678.6507166016675</v>
      </c>
      <c r="O33" s="4" t="s">
        <v>59</v>
      </c>
    </row>
    <row r="34" spans="2:15" x14ac:dyDescent="0.35">
      <c r="B34" s="4" t="s">
        <v>19</v>
      </c>
      <c r="C34" s="4" t="s">
        <v>0</v>
      </c>
      <c r="D34" s="21">
        <v>30</v>
      </c>
      <c r="E34" s="19">
        <v>4545.5637799486467</v>
      </c>
      <c r="F34" s="19">
        <v>3188.401336144736</v>
      </c>
      <c r="G34" s="19">
        <v>2015.5501700534369</v>
      </c>
      <c r="H34" s="19">
        <v>-33.483047254660164</v>
      </c>
      <c r="I34" s="19">
        <v>-2416.652030179484</v>
      </c>
      <c r="J34" s="19">
        <v>-3182.1017344120014</v>
      </c>
      <c r="K34" s="19">
        <v>-3188.2812253171651</v>
      </c>
      <c r="L34" s="19">
        <v>-2987.8420481247917</v>
      </c>
      <c r="M34" s="19">
        <v>-2586.1458724518761</v>
      </c>
      <c r="N34" s="19">
        <v>-2231.3154995986479</v>
      </c>
      <c r="O34" s="4" t="s">
        <v>60</v>
      </c>
    </row>
    <row r="35" spans="2:15" x14ac:dyDescent="0.35">
      <c r="B35" s="4" t="s">
        <v>19</v>
      </c>
      <c r="C35" s="4" t="s">
        <v>0</v>
      </c>
      <c r="D35" s="21">
        <v>31</v>
      </c>
      <c r="E35" s="19">
        <v>4549.5881235869874</v>
      </c>
      <c r="F35" s="19">
        <v>3277.2101950354299</v>
      </c>
      <c r="G35" s="19">
        <v>2177.2251416713762</v>
      </c>
      <c r="H35" s="19">
        <v>221.0767504164325</v>
      </c>
      <c r="I35" s="19">
        <v>-2101.1882016893001</v>
      </c>
      <c r="J35" s="19">
        <v>-2901.6178034255895</v>
      </c>
      <c r="K35" s="19">
        <v>-2956.117176395906</v>
      </c>
      <c r="L35" s="19">
        <v>-2786.9120739272362</v>
      </c>
      <c r="M35" s="19">
        <v>-2405.219776342517</v>
      </c>
      <c r="N35" s="19">
        <v>-2056.4791704775521</v>
      </c>
      <c r="O35" s="4" t="s">
        <v>61</v>
      </c>
    </row>
    <row r="36" spans="2:15" x14ac:dyDescent="0.35">
      <c r="B36" s="4" t="s">
        <v>19</v>
      </c>
      <c r="C36" s="4" t="s">
        <v>0</v>
      </c>
      <c r="D36" s="21">
        <v>32</v>
      </c>
      <c r="E36" s="19">
        <v>4551.0358214709149</v>
      </c>
      <c r="F36" s="19">
        <v>3308.7599746174287</v>
      </c>
      <c r="G36" s="19">
        <v>2249.5189949949981</v>
      </c>
      <c r="H36" s="19">
        <v>445.21038058492218</v>
      </c>
      <c r="I36" s="19">
        <v>-1612.0643380297729</v>
      </c>
      <c r="J36" s="19">
        <v>-2240.4765755104236</v>
      </c>
      <c r="K36" s="19">
        <v>-2213.6691015525012</v>
      </c>
      <c r="L36" s="19">
        <v>-2019.5936623159232</v>
      </c>
      <c r="M36" s="19">
        <v>-1676.8296304927403</v>
      </c>
      <c r="N36" s="19">
        <v>-1408.3312819055984</v>
      </c>
      <c r="O36" s="4" t="s">
        <v>62</v>
      </c>
    </row>
    <row r="37" spans="2:15" x14ac:dyDescent="0.35">
      <c r="B37" s="4" t="s">
        <v>19</v>
      </c>
      <c r="C37" s="4" t="s">
        <v>0</v>
      </c>
      <c r="D37" s="21">
        <v>33</v>
      </c>
      <c r="E37" s="19">
        <v>4013.0300190306348</v>
      </c>
      <c r="F37" s="19">
        <v>3822.6663121122806</v>
      </c>
      <c r="G37" s="19">
        <v>3598.9618278032494</v>
      </c>
      <c r="H37" s="19">
        <v>2423.2695599995054</v>
      </c>
      <c r="I37" s="19">
        <v>698.73136726404391</v>
      </c>
      <c r="J37" s="19">
        <v>-767.09635183666239</v>
      </c>
      <c r="K37" s="19">
        <v>-1621.8319665029603</v>
      </c>
      <c r="L37" s="19">
        <v>-2104.4612933990629</v>
      </c>
      <c r="M37" s="19">
        <v>-2424.4866509586677</v>
      </c>
      <c r="N37" s="19">
        <v>-2557.2400067515327</v>
      </c>
      <c r="O37" s="4" t="s">
        <v>63</v>
      </c>
    </row>
    <row r="38" spans="2:15" x14ac:dyDescent="0.35">
      <c r="B38" s="4" t="s">
        <v>19</v>
      </c>
      <c r="C38" s="4" t="s">
        <v>0</v>
      </c>
      <c r="D38" s="21">
        <v>34</v>
      </c>
      <c r="E38" s="19">
        <v>4019.0149621083665</v>
      </c>
      <c r="F38" s="19">
        <v>3837.2533528951417</v>
      </c>
      <c r="G38" s="19">
        <v>3622.2961357405193</v>
      </c>
      <c r="H38" s="19">
        <v>2470.5851181624857</v>
      </c>
      <c r="I38" s="19">
        <v>777.58222018369599</v>
      </c>
      <c r="J38" s="19">
        <v>-660.96989233183535</v>
      </c>
      <c r="K38" s="19">
        <v>-1497.5078358265553</v>
      </c>
      <c r="L38" s="19">
        <v>-1967.8440949254009</v>
      </c>
      <c r="M38" s="19">
        <v>-2279.8282632673672</v>
      </c>
      <c r="N38" s="19">
        <v>-2407.6155291947553</v>
      </c>
      <c r="O38" s="4" t="s">
        <v>64</v>
      </c>
    </row>
    <row r="39" spans="2:15" x14ac:dyDescent="0.35">
      <c r="B39" s="4" t="s">
        <v>19</v>
      </c>
      <c r="C39" s="4" t="s">
        <v>0</v>
      </c>
      <c r="D39" s="21">
        <v>35</v>
      </c>
      <c r="E39" s="19">
        <v>4850.7073692378171</v>
      </c>
      <c r="F39" s="19">
        <v>4311.2110326862985</v>
      </c>
      <c r="G39" s="19">
        <v>3725.7106908289206</v>
      </c>
      <c r="H39" s="19">
        <v>1388.9063263156447</v>
      </c>
      <c r="I39" s="19">
        <v>-1888.31619523728</v>
      </c>
      <c r="J39" s="19">
        <v>-4693.3972513048066</v>
      </c>
      <c r="K39" s="19">
        <v>-6398.4511096306014</v>
      </c>
      <c r="L39" s="19">
        <v>-7418.9025343116646</v>
      </c>
      <c r="M39" s="19">
        <v>-8155.8501243374076</v>
      </c>
      <c r="N39" s="19">
        <v>-8655.0195365612835</v>
      </c>
      <c r="O39" s="4" t="s">
        <v>65</v>
      </c>
    </row>
    <row r="40" spans="2:15" x14ac:dyDescent="0.35">
      <c r="B40" s="4" t="s">
        <v>19</v>
      </c>
      <c r="C40" s="4" t="s">
        <v>0</v>
      </c>
      <c r="D40" s="21">
        <v>36</v>
      </c>
      <c r="E40" s="19">
        <v>5033.3871823878007</v>
      </c>
      <c r="F40" s="19">
        <v>4756.4546799548452</v>
      </c>
      <c r="G40" s="19">
        <v>4437.949213167466</v>
      </c>
      <c r="H40" s="19">
        <v>2833.1301413188685</v>
      </c>
      <c r="I40" s="19">
        <v>518.4667751256934</v>
      </c>
      <c r="J40" s="19">
        <v>-1454.074580928527</v>
      </c>
      <c r="K40" s="19">
        <v>-2603.6766786925396</v>
      </c>
      <c r="L40" s="19">
        <v>-3248.9039284607238</v>
      </c>
      <c r="M40" s="19">
        <v>-3740.408424926035</v>
      </c>
      <c r="N40" s="19">
        <v>-4087.9967181770853</v>
      </c>
      <c r="O40" s="4" t="s">
        <v>66</v>
      </c>
    </row>
    <row r="41" spans="2:15" x14ac:dyDescent="0.35">
      <c r="B41" s="4" t="s">
        <v>19</v>
      </c>
      <c r="C41" s="4" t="s">
        <v>0</v>
      </c>
      <c r="D41" s="21">
        <v>37</v>
      </c>
      <c r="E41" s="19">
        <v>4898.3870940431534</v>
      </c>
      <c r="F41" s="19">
        <v>4427.4203401463328</v>
      </c>
      <c r="G41" s="19">
        <v>3911.6060897528282</v>
      </c>
      <c r="H41" s="19">
        <v>1765.8510629523648</v>
      </c>
      <c r="I41" s="19">
        <v>-1260.1419721836398</v>
      </c>
      <c r="J41" s="19">
        <v>-3847.9288286257224</v>
      </c>
      <c r="K41" s="19">
        <v>-5408.008884813451</v>
      </c>
      <c r="L41" s="19">
        <v>-6330.5261968431787</v>
      </c>
      <c r="M41" s="19">
        <v>-7003.4127450135557</v>
      </c>
      <c r="N41" s="19">
        <v>-7463.0192415890815</v>
      </c>
      <c r="O41" s="4" t="s">
        <v>67</v>
      </c>
    </row>
    <row r="42" spans="2:15" x14ac:dyDescent="0.35">
      <c r="B42" s="4" t="s">
        <v>19</v>
      </c>
      <c r="C42" s="4" t="s">
        <v>0</v>
      </c>
      <c r="D42" s="4" t="s">
        <v>69</v>
      </c>
      <c r="E42" s="19">
        <v>3826.024475970145</v>
      </c>
      <c r="F42" s="19">
        <v>2649.4421543293074</v>
      </c>
      <c r="G42" s="19">
        <v>1275.7493149738409</v>
      </c>
      <c r="H42" s="19">
        <v>-3279.0145188143647</v>
      </c>
      <c r="I42" s="19">
        <v>-9448.2545868379184</v>
      </c>
      <c r="J42" s="19">
        <v>-14720.237944397422</v>
      </c>
      <c r="K42" s="19">
        <v>-18101.176496715249</v>
      </c>
      <c r="L42" s="19">
        <v>-20285.813058535932</v>
      </c>
      <c r="M42" s="19">
        <v>-21815.146290467575</v>
      </c>
      <c r="N42" s="19">
        <v>-22830.974774433475</v>
      </c>
      <c r="O42" s="4" t="s">
        <v>69</v>
      </c>
    </row>
    <row r="43" spans="2:15" x14ac:dyDescent="0.35">
      <c r="B43" s="4" t="s">
        <v>19</v>
      </c>
      <c r="C43" s="4" t="s">
        <v>0</v>
      </c>
      <c r="D43" s="4" t="s">
        <v>70</v>
      </c>
      <c r="E43" s="19">
        <v>5033.3871823878007</v>
      </c>
      <c r="F43" s="19">
        <v>4756.4546799548452</v>
      </c>
      <c r="G43" s="19">
        <v>4437.949213167466</v>
      </c>
      <c r="H43" s="19">
        <v>2833.1301413188685</v>
      </c>
      <c r="I43" s="19">
        <v>1296.3893689845711</v>
      </c>
      <c r="J43" s="19">
        <v>1073.937353016604</v>
      </c>
      <c r="K43" s="19">
        <v>997.72698852579401</v>
      </c>
      <c r="L43" s="19">
        <v>974.50263860936855</v>
      </c>
      <c r="M43" s="19">
        <v>960.63971599999991</v>
      </c>
      <c r="N43" s="19">
        <v>948.68524400000001</v>
      </c>
      <c r="O43" s="4" t="s">
        <v>70</v>
      </c>
    </row>
    <row r="44" spans="2:15" x14ac:dyDescent="0.35">
      <c r="B44" s="4" t="s">
        <v>19</v>
      </c>
      <c r="C44" s="4" t="s">
        <v>0</v>
      </c>
      <c r="D44" s="4" t="s">
        <v>71</v>
      </c>
      <c r="E44" s="19">
        <v>4013.0840405096947</v>
      </c>
      <c r="F44" s="19">
        <v>3077.4222624523904</v>
      </c>
      <c r="G44" s="19">
        <v>1705.7154056438565</v>
      </c>
      <c r="H44" s="19">
        <v>-998.79139178206253</v>
      </c>
      <c r="I44" s="19">
        <v>-4359.8928421407882</v>
      </c>
      <c r="J44" s="19">
        <v>-7693.5542756272989</v>
      </c>
      <c r="K44" s="19">
        <v>-9913.0497844751044</v>
      </c>
      <c r="L44" s="19">
        <v>-11281.021835722746</v>
      </c>
      <c r="M44" s="19">
        <v>-12245.290966745592</v>
      </c>
      <c r="N44" s="19">
        <v>-12884.84996195231</v>
      </c>
      <c r="O44" s="4" t="s">
        <v>71</v>
      </c>
    </row>
    <row r="45" spans="2:15" x14ac:dyDescent="0.35">
      <c r="B45" s="4" t="s">
        <v>19</v>
      </c>
      <c r="C45" s="4" t="s">
        <v>0</v>
      </c>
      <c r="D45" s="4" t="s">
        <v>72</v>
      </c>
      <c r="E45" s="19">
        <v>4868.1833272892845</v>
      </c>
      <c r="F45" s="19">
        <v>4353.8050071828584</v>
      </c>
      <c r="G45" s="19">
        <v>3793.8465747254495</v>
      </c>
      <c r="H45" s="19">
        <v>2167.0806041499613</v>
      </c>
      <c r="I45" s="19">
        <v>974.00700243673953</v>
      </c>
      <c r="J45" s="19">
        <v>672.30177833363405</v>
      </c>
      <c r="K45" s="19">
        <v>489.55929683469071</v>
      </c>
      <c r="L45" s="19">
        <v>383.88484341492176</v>
      </c>
      <c r="M45" s="19">
        <v>433.14584670145405</v>
      </c>
      <c r="N45" s="19">
        <v>477.28193881888205</v>
      </c>
      <c r="O45" s="4" t="s">
        <v>72</v>
      </c>
    </row>
    <row r="46" spans="2:15" x14ac:dyDescent="0.35">
      <c r="B46" s="4" t="s">
        <v>19</v>
      </c>
      <c r="C46" s="4" t="s">
        <v>0</v>
      </c>
      <c r="D46" s="25" t="s">
        <v>98</v>
      </c>
      <c r="E46" s="19">
        <v>4721.5930239321369</v>
      </c>
      <c r="F46" s="19">
        <v>4076.739722990962</v>
      </c>
      <c r="G46" s="19">
        <v>3334.6227775961124</v>
      </c>
      <c r="H46" s="19">
        <v>422.93986555297306</v>
      </c>
      <c r="I46" s="19">
        <v>-3460.9311734131343</v>
      </c>
      <c r="J46" s="19">
        <v>-5881.1306230590253</v>
      </c>
      <c r="K46" s="19">
        <v>-7244.6884295709424</v>
      </c>
      <c r="L46" s="19">
        <v>-8089.7664934765307</v>
      </c>
      <c r="M46" s="19">
        <v>-8698.5759023137307</v>
      </c>
      <c r="N46" s="19">
        <v>-9148.5154006065331</v>
      </c>
      <c r="O46" s="25" t="s">
        <v>98</v>
      </c>
    </row>
    <row r="47" spans="2:15" x14ac:dyDescent="0.35">
      <c r="B47" s="17" t="s">
        <v>19</v>
      </c>
      <c r="C47" s="17" t="s">
        <v>0</v>
      </c>
      <c r="D47" s="26" t="s">
        <v>99</v>
      </c>
      <c r="E47" s="20">
        <v>4699.1562264667473</v>
      </c>
      <c r="F47" s="20">
        <v>3990.1078837000323</v>
      </c>
      <c r="G47" s="20">
        <v>3133.43582189066</v>
      </c>
      <c r="H47" s="20">
        <v>870.80353904984156</v>
      </c>
      <c r="I47" s="20">
        <v>-1797.2818734779257</v>
      </c>
      <c r="J47" s="20">
        <v>-4295.3355909606726</v>
      </c>
      <c r="K47" s="20">
        <v>-5820.4243017914896</v>
      </c>
      <c r="L47" s="20">
        <v>-6781.6882708493358</v>
      </c>
      <c r="M47" s="20">
        <v>-7368.5532917879409</v>
      </c>
      <c r="N47" s="20">
        <v>-7817.560343526191</v>
      </c>
      <c r="O47" s="26" t="s">
        <v>99</v>
      </c>
    </row>
    <row r="50" spans="2:15" x14ac:dyDescent="0.35">
      <c r="B50" s="4" t="s">
        <v>19</v>
      </c>
      <c r="C50" s="4" t="s">
        <v>1</v>
      </c>
      <c r="D50" s="21">
        <v>1</v>
      </c>
      <c r="E50" s="19">
        <v>4755.690079150545</v>
      </c>
      <c r="F50" s="19">
        <v>3296.0512532820048</v>
      </c>
      <c r="G50" s="19">
        <v>1788.1102146900544</v>
      </c>
      <c r="H50" s="19">
        <v>-1422.1372861953932</v>
      </c>
      <c r="I50" s="19">
        <v>-5036.7408826650972</v>
      </c>
      <c r="J50" s="19">
        <v>-7715.458390319186</v>
      </c>
      <c r="K50" s="19">
        <v>-9363.8581141192135</v>
      </c>
      <c r="L50" s="19">
        <v>-10236.268824917397</v>
      </c>
      <c r="M50" s="19">
        <v>-10872.364148300559</v>
      </c>
      <c r="N50" s="19">
        <v>-11178.213841919591</v>
      </c>
      <c r="O50" s="4" t="s">
        <v>31</v>
      </c>
    </row>
    <row r="51" spans="2:15" x14ac:dyDescent="0.35">
      <c r="B51" s="4" t="s">
        <v>19</v>
      </c>
      <c r="C51" s="4" t="s">
        <v>1</v>
      </c>
      <c r="D51" s="21">
        <v>2</v>
      </c>
      <c r="E51" s="19">
        <v>4936.2964280540791</v>
      </c>
      <c r="F51" s="19">
        <v>3899.343818951701</v>
      </c>
      <c r="G51" s="19">
        <v>2818.4683893432284</v>
      </c>
      <c r="H51" s="19">
        <v>434.45755550029617</v>
      </c>
      <c r="I51" s="19">
        <v>-2262.4981733146724</v>
      </c>
      <c r="J51" s="19">
        <v>-4234.5640912771223</v>
      </c>
      <c r="K51" s="19">
        <v>-5405.7457941198209</v>
      </c>
      <c r="L51" s="19">
        <v>-5978.6301928331177</v>
      </c>
      <c r="M51" s="19">
        <v>-6419.6339943785115</v>
      </c>
      <c r="N51" s="19">
        <v>-6632.273983798671</v>
      </c>
      <c r="O51" s="4" t="s">
        <v>32</v>
      </c>
    </row>
    <row r="52" spans="2:15" x14ac:dyDescent="0.35">
      <c r="B52" s="4" t="s">
        <v>19</v>
      </c>
      <c r="C52" s="4" t="s">
        <v>1</v>
      </c>
      <c r="D52" s="21">
        <v>3</v>
      </c>
      <c r="E52" s="19">
        <v>4830.3120943599779</v>
      </c>
      <c r="F52" s="19">
        <v>3545.3166156817902</v>
      </c>
      <c r="G52" s="19">
        <v>2213.8283793443852</v>
      </c>
      <c r="H52" s="19">
        <v>-655.03884610252305</v>
      </c>
      <c r="I52" s="19">
        <v>-3890.4933508998729</v>
      </c>
      <c r="J52" s="19">
        <v>-6277.2401388429735</v>
      </c>
      <c r="K52" s="19">
        <v>-7728.4653411807803</v>
      </c>
      <c r="L52" s="19">
        <v>-8477.1192895411041</v>
      </c>
      <c r="M52" s="19">
        <v>-9032.6076874302744</v>
      </c>
      <c r="N52" s="19">
        <v>-9299.94546822552</v>
      </c>
      <c r="O52" s="4" t="s">
        <v>33</v>
      </c>
    </row>
    <row r="53" spans="2:15" x14ac:dyDescent="0.35">
      <c r="B53" s="4" t="s">
        <v>19</v>
      </c>
      <c r="C53" s="4" t="s">
        <v>1</v>
      </c>
      <c r="D53" s="21">
        <v>4</v>
      </c>
      <c r="E53" s="19">
        <v>4502.3433255552036</v>
      </c>
      <c r="F53" s="19">
        <v>2449.7786061212882</v>
      </c>
      <c r="G53" s="19">
        <v>342.76845248967612</v>
      </c>
      <c r="H53" s="19">
        <v>-4026.4880121862261</v>
      </c>
      <c r="I53" s="19">
        <v>-8928.3282402883815</v>
      </c>
      <c r="J53" s="19">
        <v>-12598.305951463839</v>
      </c>
      <c r="K53" s="19">
        <v>-14916.126418779988</v>
      </c>
      <c r="L53" s="19">
        <v>-16208.699650130688</v>
      </c>
      <c r="M53" s="19">
        <v>-17118.460899499511</v>
      </c>
      <c r="N53" s="19">
        <v>-17555.061123793286</v>
      </c>
      <c r="O53" s="4" t="s">
        <v>34</v>
      </c>
    </row>
    <row r="54" spans="2:15" x14ac:dyDescent="0.35">
      <c r="B54" s="4" t="s">
        <v>19</v>
      </c>
      <c r="C54" s="4" t="s">
        <v>1</v>
      </c>
      <c r="D54" s="21">
        <v>5</v>
      </c>
      <c r="E54" s="19">
        <v>4995.357395121122</v>
      </c>
      <c r="F54" s="19">
        <v>4096.6294767878026</v>
      </c>
      <c r="G54" s="19">
        <v>3155.4108644549633</v>
      </c>
      <c r="H54" s="19">
        <v>1041.5917313913126</v>
      </c>
      <c r="I54" s="19">
        <v>-1355.2794720471568</v>
      </c>
      <c r="J54" s="19">
        <v>-3096.2597913026439</v>
      </c>
      <c r="K54" s="19">
        <v>-4111.384090899709</v>
      </c>
      <c r="L54" s="19">
        <v>-4586.3189227170587</v>
      </c>
      <c r="M54" s="19">
        <v>-4963.5248898215705</v>
      </c>
      <c r="N54" s="19">
        <v>-5145.6839171745669</v>
      </c>
      <c r="O54" s="4" t="s">
        <v>35</v>
      </c>
    </row>
    <row r="55" spans="2:15" x14ac:dyDescent="0.35">
      <c r="B55" s="4" t="s">
        <v>19</v>
      </c>
      <c r="C55" s="4" t="s">
        <v>1</v>
      </c>
      <c r="D55" s="21">
        <v>6</v>
      </c>
      <c r="E55" s="19">
        <v>4892.1902620584042</v>
      </c>
      <c r="F55" s="19">
        <v>3752.0127743515059</v>
      </c>
      <c r="G55" s="19">
        <v>2566.8429677445224</v>
      </c>
      <c r="H55" s="19">
        <v>-18.944447096433848</v>
      </c>
      <c r="I55" s="19">
        <v>-2940.0004327521851</v>
      </c>
      <c r="J55" s="19">
        <v>-5084.6388682660263</v>
      </c>
      <c r="K55" s="19">
        <v>-6372.3627490346771</v>
      </c>
      <c r="L55" s="19">
        <v>-7018.3949485926951</v>
      </c>
      <c r="M55" s="19">
        <v>-7507.0423634372091</v>
      </c>
      <c r="N55" s="19">
        <v>-7742.4452441442072</v>
      </c>
      <c r="O55" s="4" t="s">
        <v>36</v>
      </c>
    </row>
    <row r="56" spans="2:15" x14ac:dyDescent="0.35">
      <c r="B56" s="4" t="s">
        <v>19</v>
      </c>
      <c r="C56" s="4" t="s">
        <v>1</v>
      </c>
      <c r="D56" s="21">
        <v>7</v>
      </c>
      <c r="E56" s="19">
        <v>4616.2536299410694</v>
      </c>
      <c r="F56" s="19">
        <v>2830.2815076326365</v>
      </c>
      <c r="G56" s="19">
        <v>992.6260793879344</v>
      </c>
      <c r="H56" s="19">
        <v>-2855.5143181676062</v>
      </c>
      <c r="I56" s="19">
        <v>-7178.5844833223955</v>
      </c>
      <c r="J56" s="19">
        <v>-10402.869680556798</v>
      </c>
      <c r="K56" s="19">
        <v>-12419.703774161877</v>
      </c>
      <c r="L56" s="19">
        <v>-13523.362642378033</v>
      </c>
      <c r="M56" s="19">
        <v>-14310.07763799908</v>
      </c>
      <c r="N56" s="19">
        <v>-14687.889531531135</v>
      </c>
      <c r="O56" s="4" t="s">
        <v>37</v>
      </c>
    </row>
    <row r="57" spans="2:15" x14ac:dyDescent="0.35">
      <c r="B57" s="4" t="s">
        <v>19</v>
      </c>
      <c r="C57" s="4" t="s">
        <v>1</v>
      </c>
      <c r="D57" s="21">
        <v>8</v>
      </c>
      <c r="E57" s="19">
        <v>4952.0883422041297</v>
      </c>
      <c r="F57" s="19">
        <v>3952.0947020865333</v>
      </c>
      <c r="G57" s="19">
        <v>2908.5611681226492</v>
      </c>
      <c r="H57" s="19">
        <v>596.79507314284524</v>
      </c>
      <c r="I57" s="19">
        <v>-2019.9230757976741</v>
      </c>
      <c r="J57" s="19">
        <v>-3930.2005721118512</v>
      </c>
      <c r="K57" s="19">
        <v>-5059.6551371016067</v>
      </c>
      <c r="L57" s="19">
        <v>-5606.3494609097697</v>
      </c>
      <c r="M57" s="19">
        <v>-6030.2947892455086</v>
      </c>
      <c r="N57" s="19">
        <v>-6234.7846795379483</v>
      </c>
      <c r="O57" s="4" t="s">
        <v>38</v>
      </c>
    </row>
    <row r="58" spans="2:15" x14ac:dyDescent="0.35">
      <c r="B58" s="4" t="s">
        <v>19</v>
      </c>
      <c r="C58" s="4" t="s">
        <v>1</v>
      </c>
      <c r="D58" s="21">
        <v>9</v>
      </c>
      <c r="E58" s="19">
        <v>4662.6071157997494</v>
      </c>
      <c r="F58" s="19">
        <v>2985.1194387529545</v>
      </c>
      <c r="G58" s="19">
        <v>1257.0724477914719</v>
      </c>
      <c r="H58" s="19">
        <v>-2379.0103455093308</v>
      </c>
      <c r="I58" s="19">
        <v>-6466.5617832504886</v>
      </c>
      <c r="J58" s="19">
        <v>-9509.4814600109657</v>
      </c>
      <c r="K58" s="19">
        <v>-11403.835259206418</v>
      </c>
      <c r="L58" s="19">
        <v>-12430.619262525406</v>
      </c>
      <c r="M58" s="19">
        <v>-13167.263083165306</v>
      </c>
      <c r="N58" s="19">
        <v>-13521.15225896509</v>
      </c>
      <c r="O58" s="4" t="s">
        <v>39</v>
      </c>
    </row>
    <row r="59" spans="2:15" x14ac:dyDescent="0.35">
      <c r="B59" s="4" t="s">
        <v>19</v>
      </c>
      <c r="C59" s="4" t="s">
        <v>1</v>
      </c>
      <c r="D59" s="21">
        <v>10</v>
      </c>
      <c r="E59" s="19">
        <v>4987.6070601213269</v>
      </c>
      <c r="F59" s="19">
        <v>4070.74046726398</v>
      </c>
      <c r="G59" s="19">
        <v>3111.1952481611779</v>
      </c>
      <c r="H59" s="19">
        <v>961.91993652146527</v>
      </c>
      <c r="I59" s="19">
        <v>-1474.3301615646737</v>
      </c>
      <c r="J59" s="19">
        <v>-3245.6349216911394</v>
      </c>
      <c r="K59" s="19">
        <v>-4281.2380115013566</v>
      </c>
      <c r="L59" s="19">
        <v>-4769.0263740722203</v>
      </c>
      <c r="M59" s="19">
        <v>-5154.6042763774685</v>
      </c>
      <c r="N59" s="19">
        <v>-5340.7631987350378</v>
      </c>
      <c r="O59" s="4" t="s">
        <v>40</v>
      </c>
    </row>
    <row r="60" spans="2:15" x14ac:dyDescent="0.35">
      <c r="B60" s="4" t="s">
        <v>19</v>
      </c>
      <c r="C60" s="4" t="s">
        <v>1</v>
      </c>
      <c r="D60" s="21">
        <v>11</v>
      </c>
      <c r="E60" s="19">
        <v>4872.3199729789667</v>
      </c>
      <c r="F60" s="19">
        <v>3685.6385978504568</v>
      </c>
      <c r="G60" s="19">
        <v>2453.4830836096803</v>
      </c>
      <c r="H60" s="19">
        <v>-223.2067913155322</v>
      </c>
      <c r="I60" s="19">
        <v>-3245.2222865019767</v>
      </c>
      <c r="J60" s="19">
        <v>-5467.6064460773687</v>
      </c>
      <c r="K60" s="19">
        <v>-6807.8337968951482</v>
      </c>
      <c r="L60" s="19">
        <v>-7486.8198457732942</v>
      </c>
      <c r="M60" s="19">
        <v>-7996.931206704965</v>
      </c>
      <c r="N60" s="19">
        <v>-8242.5890080096306</v>
      </c>
      <c r="O60" s="4" t="s">
        <v>41</v>
      </c>
    </row>
    <row r="61" spans="2:15" x14ac:dyDescent="0.35">
      <c r="B61" s="4" t="s">
        <v>19</v>
      </c>
      <c r="C61" s="4" t="s">
        <v>1</v>
      </c>
      <c r="D61" s="21">
        <v>12</v>
      </c>
      <c r="E61" s="19">
        <v>4018.8449328876304</v>
      </c>
      <c r="F61" s="19">
        <v>1662.6391926292558</v>
      </c>
      <c r="G61" s="19">
        <v>-758.03760305103185</v>
      </c>
      <c r="H61" s="19">
        <v>-5819.3099356555367</v>
      </c>
      <c r="I61" s="19">
        <v>-11498.260916640227</v>
      </c>
      <c r="J61" s="19">
        <v>-15750.897645044381</v>
      </c>
      <c r="K61" s="19">
        <v>-18490.082480469766</v>
      </c>
      <c r="L61" s="19">
        <v>-20083.401880159858</v>
      </c>
      <c r="M61" s="19">
        <v>-21219.06307360038</v>
      </c>
      <c r="N61" s="19">
        <v>-21803.812618932247</v>
      </c>
      <c r="O61" s="4" t="s">
        <v>42</v>
      </c>
    </row>
    <row r="62" spans="2:15" x14ac:dyDescent="0.35">
      <c r="B62" s="4" t="s">
        <v>19</v>
      </c>
      <c r="C62" s="4" t="s">
        <v>1</v>
      </c>
      <c r="D62" s="21">
        <v>13</v>
      </c>
      <c r="E62" s="19">
        <v>4081.4455196011781</v>
      </c>
      <c r="F62" s="19">
        <v>1839.4466958998005</v>
      </c>
      <c r="G62" s="19">
        <v>-465.5714899481336</v>
      </c>
      <c r="H62" s="19">
        <v>-5299.758102808737</v>
      </c>
      <c r="I62" s="19">
        <v>-10726.166667026082</v>
      </c>
      <c r="J62" s="19">
        <v>-14784.943718524899</v>
      </c>
      <c r="K62" s="19">
        <v>-17392.122867676004</v>
      </c>
      <c r="L62" s="19">
        <v>-18901.173443462456</v>
      </c>
      <c r="M62" s="19">
        <v>-19980.776526347305</v>
      </c>
      <c r="N62" s="19">
        <v>-20537.173747283548</v>
      </c>
      <c r="O62" s="4" t="s">
        <v>43</v>
      </c>
    </row>
    <row r="63" spans="2:15" x14ac:dyDescent="0.35">
      <c r="B63" s="4" t="s">
        <v>19</v>
      </c>
      <c r="C63" s="4" t="s">
        <v>1</v>
      </c>
      <c r="D63" s="21">
        <v>14</v>
      </c>
      <c r="E63" s="19">
        <v>3956.768414883607</v>
      </c>
      <c r="F63" s="19">
        <v>1487.311855678834</v>
      </c>
      <c r="G63" s="19">
        <v>-1048.0552991898048</v>
      </c>
      <c r="H63" s="19">
        <v>-6334.5122747856576</v>
      </c>
      <c r="I63" s="19">
        <v>-12263.891481834316</v>
      </c>
      <c r="J63" s="19">
        <v>-16708.764966400755</v>
      </c>
      <c r="K63" s="19">
        <v>-19578.850385843583</v>
      </c>
      <c r="L63" s="19">
        <v>-21255.733142346449</v>
      </c>
      <c r="M63" s="19">
        <v>-22446.983148797688</v>
      </c>
      <c r="N63" s="19">
        <v>-23059.847663464472</v>
      </c>
      <c r="O63" s="4" t="s">
        <v>44</v>
      </c>
    </row>
    <row r="64" spans="2:15" x14ac:dyDescent="0.35">
      <c r="B64" s="4" t="s">
        <v>19</v>
      </c>
      <c r="C64" s="4" t="s">
        <v>1</v>
      </c>
      <c r="D64" s="21">
        <v>15</v>
      </c>
      <c r="E64" s="19">
        <v>4012.8594899610489</v>
      </c>
      <c r="F64" s="19">
        <v>1645.7340600198843</v>
      </c>
      <c r="G64" s="19">
        <v>-786.00122639447466</v>
      </c>
      <c r="H64" s="19">
        <v>-5868.9859531844886</v>
      </c>
      <c r="I64" s="19">
        <v>-11572.08332482552</v>
      </c>
      <c r="J64" s="19">
        <v>-15843.255598865881</v>
      </c>
      <c r="K64" s="19">
        <v>-18595.061921447508</v>
      </c>
      <c r="L64" s="19">
        <v>-20196.438533736487</v>
      </c>
      <c r="M64" s="19">
        <v>-21337.459622969011</v>
      </c>
      <c r="N64" s="19">
        <v>-21924.920024994313</v>
      </c>
      <c r="O64" s="4" t="s">
        <v>45</v>
      </c>
    </row>
    <row r="65" spans="2:15" x14ac:dyDescent="0.35">
      <c r="B65" s="4" t="s">
        <v>19</v>
      </c>
      <c r="C65" s="4" t="s">
        <v>1</v>
      </c>
      <c r="D65" s="21">
        <v>16</v>
      </c>
      <c r="E65" s="19">
        <v>4032.3446856528235</v>
      </c>
      <c r="F65" s="19">
        <v>1700.7675506286071</v>
      </c>
      <c r="G65" s="19">
        <v>-694.96758364126265</v>
      </c>
      <c r="H65" s="19">
        <v>-5707.2691120730133</v>
      </c>
      <c r="I65" s="19">
        <v>-11331.759578099844</v>
      </c>
      <c r="J65" s="19">
        <v>-15542.590664628187</v>
      </c>
      <c r="K65" s="19">
        <v>-18253.308608258176</v>
      </c>
      <c r="L65" s="19">
        <v>-19828.455521902444</v>
      </c>
      <c r="M65" s="19">
        <v>-20952.027840897608</v>
      </c>
      <c r="N65" s="19">
        <v>-21530.6632363508</v>
      </c>
      <c r="O65" s="4" t="s">
        <v>46</v>
      </c>
    </row>
    <row r="66" spans="2:15" x14ac:dyDescent="0.35">
      <c r="B66" s="4" t="s">
        <v>19</v>
      </c>
      <c r="C66" s="4" t="s">
        <v>1</v>
      </c>
      <c r="D66" s="21">
        <v>17</v>
      </c>
      <c r="E66" s="19">
        <v>3897.8286574371436</v>
      </c>
      <c r="F66" s="19">
        <v>3434.1996167939283</v>
      </c>
      <c r="G66" s="19">
        <v>2958.1177105007055</v>
      </c>
      <c r="H66" s="19">
        <v>1990.1643224020841</v>
      </c>
      <c r="I66" s="19">
        <v>1023.1131980000002</v>
      </c>
      <c r="J66" s="19">
        <v>1005.6196960000001</v>
      </c>
      <c r="K66" s="19">
        <v>986.32608000000005</v>
      </c>
      <c r="L66" s="19">
        <v>971.81707800000015</v>
      </c>
      <c r="M66" s="19">
        <v>960.63971599999991</v>
      </c>
      <c r="N66" s="19">
        <v>948.68524400000001</v>
      </c>
      <c r="O66" s="4" t="s">
        <v>47</v>
      </c>
    </row>
    <row r="67" spans="2:15" x14ac:dyDescent="0.35">
      <c r="B67" s="4" t="s">
        <v>19</v>
      </c>
      <c r="C67" s="4" t="s">
        <v>1</v>
      </c>
      <c r="D67" s="21">
        <v>18</v>
      </c>
      <c r="E67" s="19">
        <v>3826.024475970145</v>
      </c>
      <c r="F67" s="19">
        <v>3034.9839002215422</v>
      </c>
      <c r="G67" s="19">
        <v>2148.2048869851455</v>
      </c>
      <c r="H67" s="19">
        <v>1089.8213562630433</v>
      </c>
      <c r="I67" s="19">
        <v>1023.1131980000002</v>
      </c>
      <c r="J67" s="19">
        <v>1005.6196960000001</v>
      </c>
      <c r="K67" s="19">
        <v>986.32608000000005</v>
      </c>
      <c r="L67" s="19">
        <v>971.81707800000015</v>
      </c>
      <c r="M67" s="19">
        <v>960.63971599999991</v>
      </c>
      <c r="N67" s="19">
        <v>948.68524400000001</v>
      </c>
      <c r="O67" s="4" t="s">
        <v>48</v>
      </c>
    </row>
    <row r="68" spans="2:15" x14ac:dyDescent="0.35">
      <c r="B68" s="4" t="s">
        <v>19</v>
      </c>
      <c r="C68" s="4" t="s">
        <v>1</v>
      </c>
      <c r="D68" s="21">
        <v>19</v>
      </c>
      <c r="E68" s="19">
        <v>3897.8286574371436</v>
      </c>
      <c r="F68" s="19">
        <v>3419.9888881976199</v>
      </c>
      <c r="G68" s="19">
        <v>2942.1491189580956</v>
      </c>
      <c r="H68" s="19">
        <v>1986.4695804790476</v>
      </c>
      <c r="I68" s="19">
        <v>1023.1131980000002</v>
      </c>
      <c r="J68" s="19">
        <v>1005.6196960000001</v>
      </c>
      <c r="K68" s="19">
        <v>986.32608000000005</v>
      </c>
      <c r="L68" s="19">
        <v>971.81707800000015</v>
      </c>
      <c r="M68" s="19">
        <v>960.63971599999991</v>
      </c>
      <c r="N68" s="19">
        <v>948.68524400000001</v>
      </c>
      <c r="O68" s="4" t="s">
        <v>49</v>
      </c>
    </row>
    <row r="69" spans="2:15" x14ac:dyDescent="0.35">
      <c r="B69" s="4" t="s">
        <v>19</v>
      </c>
      <c r="C69" s="4" t="s">
        <v>1</v>
      </c>
      <c r="D69" s="21">
        <v>20</v>
      </c>
      <c r="E69" s="19">
        <v>3826.024475970145</v>
      </c>
      <c r="F69" s="19">
        <v>3022.4251274905387</v>
      </c>
      <c r="G69" s="19">
        <v>2136.6083888916678</v>
      </c>
      <c r="H69" s="19">
        <v>1087.7981018974212</v>
      </c>
      <c r="I69" s="19">
        <v>1023.1131980000002</v>
      </c>
      <c r="J69" s="19">
        <v>1005.6196960000001</v>
      </c>
      <c r="K69" s="19">
        <v>986.32608000000005</v>
      </c>
      <c r="L69" s="19">
        <v>971.81707800000015</v>
      </c>
      <c r="M69" s="19">
        <v>960.63971599999991</v>
      </c>
      <c r="N69" s="19">
        <v>948.68524400000001</v>
      </c>
      <c r="O69" s="4" t="s">
        <v>50</v>
      </c>
    </row>
    <row r="70" spans="2:15" x14ac:dyDescent="0.35">
      <c r="B70" s="4" t="s">
        <v>19</v>
      </c>
      <c r="C70" s="4" t="s">
        <v>1</v>
      </c>
      <c r="D70" s="21">
        <v>21</v>
      </c>
      <c r="E70" s="19">
        <v>4025.5327873194033</v>
      </c>
      <c r="F70" s="19">
        <v>3625.5242444976316</v>
      </c>
      <c r="G70" s="19">
        <v>3191.4442360140638</v>
      </c>
      <c r="H70" s="19">
        <v>2275.159744993703</v>
      </c>
      <c r="I70" s="19">
        <v>1296.3893689845711</v>
      </c>
      <c r="J70" s="19">
        <v>1073.937353016604</v>
      </c>
      <c r="K70" s="19">
        <v>997.72698852579401</v>
      </c>
      <c r="L70" s="19">
        <v>974.50263860936855</v>
      </c>
      <c r="M70" s="19">
        <v>960.63971599999991</v>
      </c>
      <c r="N70" s="19">
        <v>948.68524400000001</v>
      </c>
      <c r="O70" s="4" t="s">
        <v>51</v>
      </c>
    </row>
    <row r="71" spans="2:15" x14ac:dyDescent="0.35">
      <c r="B71" s="4" t="s">
        <v>19</v>
      </c>
      <c r="C71" s="4" t="s">
        <v>1</v>
      </c>
      <c r="D71" s="21">
        <v>22</v>
      </c>
      <c r="E71" s="19">
        <v>3996.6938899147945</v>
      </c>
      <c r="F71" s="19">
        <v>3356.6434056408089</v>
      </c>
      <c r="G71" s="19">
        <v>2575.9990551260216</v>
      </c>
      <c r="H71" s="19">
        <v>1363.4538915802152</v>
      </c>
      <c r="I71" s="19">
        <v>1058.9841151587107</v>
      </c>
      <c r="J71" s="19">
        <v>1006.9092406344466</v>
      </c>
      <c r="K71" s="19">
        <v>986.32611998363154</v>
      </c>
      <c r="L71" s="19">
        <v>971.81707800000015</v>
      </c>
      <c r="M71" s="19">
        <v>960.63971599999991</v>
      </c>
      <c r="N71" s="19">
        <v>948.68524400000001</v>
      </c>
      <c r="O71" s="4" t="s">
        <v>52</v>
      </c>
    </row>
    <row r="72" spans="2:15" x14ac:dyDescent="0.35">
      <c r="B72" s="4" t="s">
        <v>19</v>
      </c>
      <c r="C72" s="4" t="s">
        <v>1</v>
      </c>
      <c r="D72" s="21">
        <v>23</v>
      </c>
      <c r="E72" s="19">
        <v>4025.5327873194033</v>
      </c>
      <c r="F72" s="19">
        <v>3610.5218140023449</v>
      </c>
      <c r="G72" s="19">
        <v>3174.2160948704513</v>
      </c>
      <c r="H72" s="19">
        <v>2270.9359088024853</v>
      </c>
      <c r="I72" s="19">
        <v>1296.3893689845711</v>
      </c>
      <c r="J72" s="19">
        <v>1073.937353016604</v>
      </c>
      <c r="K72" s="19">
        <v>997.72698852579401</v>
      </c>
      <c r="L72" s="19">
        <v>974.50263860936855</v>
      </c>
      <c r="M72" s="19">
        <v>960.63971599999991</v>
      </c>
      <c r="N72" s="19">
        <v>948.68524400000001</v>
      </c>
      <c r="O72" s="4" t="s">
        <v>53</v>
      </c>
    </row>
    <row r="73" spans="2:15" x14ac:dyDescent="0.35">
      <c r="B73" s="4" t="s">
        <v>19</v>
      </c>
      <c r="C73" s="4" t="s">
        <v>1</v>
      </c>
      <c r="D73" s="21">
        <v>24</v>
      </c>
      <c r="E73" s="19">
        <v>3996.6938899147945</v>
      </c>
      <c r="F73" s="19">
        <v>3342.7536048852307</v>
      </c>
      <c r="G73" s="19">
        <v>2562.0932269098439</v>
      </c>
      <c r="H73" s="19">
        <v>1360.9226381572478</v>
      </c>
      <c r="I73" s="19">
        <v>1058.9841151587107</v>
      </c>
      <c r="J73" s="19">
        <v>1006.9092406344466</v>
      </c>
      <c r="K73" s="19">
        <v>986.32611998363154</v>
      </c>
      <c r="L73" s="19">
        <v>971.81707800000015</v>
      </c>
      <c r="M73" s="19">
        <v>960.63971599999991</v>
      </c>
      <c r="N73" s="19">
        <v>948.68524400000001</v>
      </c>
      <c r="O73" s="4" t="s">
        <v>54</v>
      </c>
    </row>
    <row r="74" spans="2:15" x14ac:dyDescent="0.35">
      <c r="B74" s="4" t="s">
        <v>19</v>
      </c>
      <c r="C74" s="4" t="s">
        <v>1</v>
      </c>
      <c r="D74" s="21">
        <v>25</v>
      </c>
      <c r="E74" s="19">
        <v>4568.4279657325087</v>
      </c>
      <c r="F74" s="19">
        <v>2051.5248573421268</v>
      </c>
      <c r="G74" s="19">
        <v>-263.04884054594453</v>
      </c>
      <c r="H74" s="19">
        <v>-3417.4704175974348</v>
      </c>
      <c r="I74" s="19">
        <v>-6437.8860405361029</v>
      </c>
      <c r="J74" s="19">
        <v>-7757.5517597023654</v>
      </c>
      <c r="K74" s="19">
        <v>-8668.7480023110838</v>
      </c>
      <c r="L74" s="19">
        <v>-9389.054819955998</v>
      </c>
      <c r="M74" s="19">
        <v>-9530.7932625133544</v>
      </c>
      <c r="N74" s="19">
        <v>-9268.1176436720052</v>
      </c>
      <c r="O74" s="4" t="s">
        <v>55</v>
      </c>
    </row>
    <row r="75" spans="2:15" x14ac:dyDescent="0.35">
      <c r="B75" s="4" t="s">
        <v>19</v>
      </c>
      <c r="C75" s="4" t="s">
        <v>1</v>
      </c>
      <c r="D75" s="21">
        <v>26</v>
      </c>
      <c r="E75" s="19">
        <v>4568.614302817623</v>
      </c>
      <c r="F75" s="19">
        <v>2061.6913745993938</v>
      </c>
      <c r="G75" s="19">
        <v>-263.25500474734417</v>
      </c>
      <c r="H75" s="19">
        <v>-3417.5331981229729</v>
      </c>
      <c r="I75" s="19">
        <v>-6437.7341398555636</v>
      </c>
      <c r="J75" s="19">
        <v>-7732.2239646159851</v>
      </c>
      <c r="K75" s="19">
        <v>-8636.1719150859735</v>
      </c>
      <c r="L75" s="19">
        <v>-9349.7851208695338</v>
      </c>
      <c r="M75" s="19">
        <v>-9514.6529051367834</v>
      </c>
      <c r="N75" s="19">
        <v>-9249.3222150561778</v>
      </c>
      <c r="O75" s="4" t="s">
        <v>56</v>
      </c>
    </row>
    <row r="76" spans="2:15" x14ac:dyDescent="0.35">
      <c r="B76" s="4" t="s">
        <v>19</v>
      </c>
      <c r="C76" s="4" t="s">
        <v>1</v>
      </c>
      <c r="D76" s="21">
        <v>27</v>
      </c>
      <c r="E76" s="19">
        <v>4568.4004721455849</v>
      </c>
      <c r="F76" s="19">
        <v>2048.6490931324324</v>
      </c>
      <c r="G76" s="19">
        <v>-289.3501142657077</v>
      </c>
      <c r="H76" s="19">
        <v>-3465.1179813141944</v>
      </c>
      <c r="I76" s="19">
        <v>-6510.7492963744189</v>
      </c>
      <c r="J76" s="19">
        <v>-7830.5697259926374</v>
      </c>
      <c r="K76" s="19">
        <v>-8704.0157347255445</v>
      </c>
      <c r="L76" s="19">
        <v>-9414.0222233843924</v>
      </c>
      <c r="M76" s="19">
        <v>-9591.7071903309916</v>
      </c>
      <c r="N76" s="19">
        <v>-9328.5885099557563</v>
      </c>
      <c r="O76" s="4" t="s">
        <v>57</v>
      </c>
    </row>
    <row r="77" spans="2:15" x14ac:dyDescent="0.35">
      <c r="B77" s="4" t="s">
        <v>19</v>
      </c>
      <c r="C77" s="4" t="s">
        <v>1</v>
      </c>
      <c r="D77" s="21">
        <v>28</v>
      </c>
      <c r="E77" s="19">
        <v>4568.3776763683427</v>
      </c>
      <c r="F77" s="19">
        <v>2047.6298057458407</v>
      </c>
      <c r="G77" s="19">
        <v>-289.6911805660078</v>
      </c>
      <c r="H77" s="19">
        <v>-3466.1479183141191</v>
      </c>
      <c r="I77" s="19">
        <v>-6512.2172874283542</v>
      </c>
      <c r="J77" s="19">
        <v>-7832.0918390731085</v>
      </c>
      <c r="K77" s="19">
        <v>-8736.7650183530022</v>
      </c>
      <c r="L77" s="19">
        <v>-9447.0471390787352</v>
      </c>
      <c r="M77" s="19">
        <v>-9619.0601248886087</v>
      </c>
      <c r="N77" s="19">
        <v>-9362.8882225909729</v>
      </c>
      <c r="O77" s="4" t="s">
        <v>58</v>
      </c>
    </row>
    <row r="78" spans="2:15" x14ac:dyDescent="0.35">
      <c r="B78" s="4" t="s">
        <v>19</v>
      </c>
      <c r="C78" s="4" t="s">
        <v>1</v>
      </c>
      <c r="D78" s="21">
        <v>29</v>
      </c>
      <c r="E78" s="19">
        <v>4549.8742383283925</v>
      </c>
      <c r="F78" s="19">
        <v>2391.6232187269993</v>
      </c>
      <c r="G78" s="19">
        <v>557.2613120116564</v>
      </c>
      <c r="H78" s="19">
        <v>-1503.522605000222</v>
      </c>
      <c r="I78" s="19">
        <v>-3140.0052147965403</v>
      </c>
      <c r="J78" s="19">
        <v>-3045.6182162642108</v>
      </c>
      <c r="K78" s="19">
        <v>-2553.6184178717563</v>
      </c>
      <c r="L78" s="19">
        <v>-1974.7278967306991</v>
      </c>
      <c r="M78" s="19">
        <v>-1395.6284121260205</v>
      </c>
      <c r="N78" s="19">
        <v>-934.56578085607896</v>
      </c>
      <c r="O78" s="4" t="s">
        <v>59</v>
      </c>
    </row>
    <row r="79" spans="2:15" x14ac:dyDescent="0.35">
      <c r="B79" s="4" t="s">
        <v>19</v>
      </c>
      <c r="C79" s="4" t="s">
        <v>1</v>
      </c>
      <c r="D79" s="21">
        <v>30</v>
      </c>
      <c r="E79" s="19">
        <v>4545.0890407720835</v>
      </c>
      <c r="F79" s="19">
        <v>2213.0559700117042</v>
      </c>
      <c r="G79" s="19">
        <v>210.03443151697238</v>
      </c>
      <c r="H79" s="19">
        <v>-2084.0975049082831</v>
      </c>
      <c r="I79" s="19">
        <v>-3942.1594937221007</v>
      </c>
      <c r="J79" s="19">
        <v>-3883.6605725563727</v>
      </c>
      <c r="K79" s="19">
        <v>-3370.3252125461454</v>
      </c>
      <c r="L79" s="19">
        <v>-2748.7962495479205</v>
      </c>
      <c r="M79" s="19">
        <v>-2099.764557837841</v>
      </c>
      <c r="N79" s="19">
        <v>-1551.1693238929599</v>
      </c>
      <c r="O79" s="4" t="s">
        <v>60</v>
      </c>
    </row>
    <row r="80" spans="2:15" x14ac:dyDescent="0.35">
      <c r="B80" s="4" t="s">
        <v>19</v>
      </c>
      <c r="C80" s="4" t="s">
        <v>1</v>
      </c>
      <c r="D80" s="21">
        <v>31</v>
      </c>
      <c r="E80" s="19">
        <v>4549.1441996838257</v>
      </c>
      <c r="F80" s="19">
        <v>2364.5133694733213</v>
      </c>
      <c r="G80" s="19">
        <v>492.44793792585142</v>
      </c>
      <c r="H80" s="19">
        <v>-1684.6629394065635</v>
      </c>
      <c r="I80" s="19">
        <v>-3488.1549334876731</v>
      </c>
      <c r="J80" s="19">
        <v>-3478.537463065195</v>
      </c>
      <c r="K80" s="19">
        <v>-3009.4632634863965</v>
      </c>
      <c r="L80" s="19">
        <v>-2406.6154582064819</v>
      </c>
      <c r="M80" s="19">
        <v>-1762.9052106503611</v>
      </c>
      <c r="N80" s="19">
        <v>-1210.4292439099563</v>
      </c>
      <c r="O80" s="4" t="s">
        <v>61</v>
      </c>
    </row>
    <row r="81" spans="2:15" x14ac:dyDescent="0.35">
      <c r="B81" s="4" t="s">
        <v>19</v>
      </c>
      <c r="C81" s="4" t="s">
        <v>1</v>
      </c>
      <c r="D81" s="21">
        <v>32</v>
      </c>
      <c r="E81" s="19">
        <v>4550.6029921823829</v>
      </c>
      <c r="F81" s="19">
        <v>2418.4831563720572</v>
      </c>
      <c r="G81" s="19">
        <v>620.41752211696792</v>
      </c>
      <c r="H81" s="19">
        <v>-1332.8443681569352</v>
      </c>
      <c r="I81" s="19">
        <v>-2825.9163636792778</v>
      </c>
      <c r="J81" s="19">
        <v>-2677.2795291261787</v>
      </c>
      <c r="K81" s="19">
        <v>-2191.4374805609964</v>
      </c>
      <c r="L81" s="19">
        <v>-1659.4461710247197</v>
      </c>
      <c r="M81" s="19">
        <v>-1156.1482654962531</v>
      </c>
      <c r="N81" s="19">
        <v>-784.24122417233093</v>
      </c>
      <c r="O81" s="4" t="s">
        <v>62</v>
      </c>
    </row>
    <row r="82" spans="2:15" x14ac:dyDescent="0.35">
      <c r="B82" s="4" t="s">
        <v>19</v>
      </c>
      <c r="C82" s="4" t="s">
        <v>1</v>
      </c>
      <c r="D82" s="21">
        <v>33</v>
      </c>
      <c r="E82" s="19">
        <v>4012.8914927430433</v>
      </c>
      <c r="F82" s="19">
        <v>3417.9483937317359</v>
      </c>
      <c r="G82" s="19">
        <v>2789.6645173297511</v>
      </c>
      <c r="H82" s="19">
        <v>1359.1410811381338</v>
      </c>
      <c r="I82" s="19">
        <v>-281.86553722805775</v>
      </c>
      <c r="J82" s="19">
        <v>-1459.6383444088656</v>
      </c>
      <c r="K82" s="19">
        <v>-2136.4609970359656</v>
      </c>
      <c r="L82" s="19">
        <v>-2442.2561623446582</v>
      </c>
      <c r="M82" s="19">
        <v>-2644.5378922778655</v>
      </c>
      <c r="N82" s="19">
        <v>-2636.9514977711765</v>
      </c>
      <c r="O82" s="4" t="s">
        <v>63</v>
      </c>
    </row>
    <row r="83" spans="2:15" x14ac:dyDescent="0.35">
      <c r="B83" s="4" t="s">
        <v>19</v>
      </c>
      <c r="C83" s="4" t="s">
        <v>1</v>
      </c>
      <c r="D83" s="21">
        <v>34</v>
      </c>
      <c r="E83" s="19">
        <v>4018.8782879204668</v>
      </c>
      <c r="F83" s="19">
        <v>3437.9465225054682</v>
      </c>
      <c r="G83" s="19">
        <v>2823.8191491490716</v>
      </c>
      <c r="H83" s="19">
        <v>1420.68406183716</v>
      </c>
      <c r="I83" s="19">
        <v>-189.9040808663502</v>
      </c>
      <c r="J83" s="19">
        <v>-1344.2525823404758</v>
      </c>
      <c r="K83" s="19">
        <v>-2005.2562642404032</v>
      </c>
      <c r="L83" s="19">
        <v>-2301.1226386090898</v>
      </c>
      <c r="M83" s="19">
        <v>-2496.9374143671785</v>
      </c>
      <c r="N83" s="19">
        <v>-2486.2612757237266</v>
      </c>
      <c r="O83" s="4" t="s">
        <v>64</v>
      </c>
    </row>
    <row r="84" spans="2:15" x14ac:dyDescent="0.35">
      <c r="B84" s="4" t="s">
        <v>19</v>
      </c>
      <c r="C84" s="4" t="s">
        <v>1</v>
      </c>
      <c r="D84" s="21">
        <v>35</v>
      </c>
      <c r="E84" s="19">
        <v>4850.4682652800593</v>
      </c>
      <c r="F84" s="19">
        <v>3612.645744155273</v>
      </c>
      <c r="G84" s="19">
        <v>2328.8192177246287</v>
      </c>
      <c r="H84" s="19">
        <v>-447.83769738461706</v>
      </c>
      <c r="I84" s="19">
        <v>-3580.8801475826244</v>
      </c>
      <c r="J84" s="19">
        <v>-5888.7626524634506</v>
      </c>
      <c r="K84" s="19">
        <v>-7286.7289962120958</v>
      </c>
      <c r="L84" s="19">
        <v>-8001.9549749683783</v>
      </c>
      <c r="M84" s="19">
        <v>-8535.6706163454164</v>
      </c>
      <c r="N84" s="19">
        <v>-8792.6059348759209</v>
      </c>
      <c r="O84" s="4" t="s">
        <v>65</v>
      </c>
    </row>
    <row r="85" spans="2:15" x14ac:dyDescent="0.35">
      <c r="B85" s="4" t="s">
        <v>19</v>
      </c>
      <c r="C85" s="4" t="s">
        <v>1</v>
      </c>
      <c r="D85" s="21">
        <v>36</v>
      </c>
      <c r="E85" s="19">
        <v>5033.2046105007612</v>
      </c>
      <c r="F85" s="19">
        <v>4223.0532919441148</v>
      </c>
      <c r="G85" s="19">
        <v>3371.3290090330406</v>
      </c>
      <c r="H85" s="19">
        <v>1430.6530532827021</v>
      </c>
      <c r="I85" s="19">
        <v>-773.91917118495076</v>
      </c>
      <c r="J85" s="19">
        <v>-2366.8161308254903</v>
      </c>
      <c r="K85" s="19">
        <v>-3281.9363423499667</v>
      </c>
      <c r="L85" s="19">
        <v>-3694.1035200168994</v>
      </c>
      <c r="M85" s="19">
        <v>-4030.4268111215765</v>
      </c>
      <c r="N85" s="19">
        <v>-4193.0531488891647</v>
      </c>
      <c r="O85" s="4" t="s">
        <v>66</v>
      </c>
    </row>
    <row r="86" spans="2:15" x14ac:dyDescent="0.35">
      <c r="B86" s="4" t="s">
        <v>19</v>
      </c>
      <c r="C86" s="4" t="s">
        <v>1</v>
      </c>
      <c r="D86" s="21">
        <v>37</v>
      </c>
      <c r="E86" s="19">
        <v>4898.1627450467013</v>
      </c>
      <c r="F86" s="19">
        <v>3771.9630950755791</v>
      </c>
      <c r="G86" s="19">
        <v>2600.9159486077669</v>
      </c>
      <c r="H86" s="19">
        <v>42.45140734339703</v>
      </c>
      <c r="I86" s="19">
        <v>-2848.2588218531278</v>
      </c>
      <c r="J86" s="19">
        <v>-4969.5289504181283</v>
      </c>
      <c r="K86" s="19">
        <v>-6241.471677704737</v>
      </c>
      <c r="L86" s="19">
        <v>-6877.5988223500426</v>
      </c>
      <c r="M86" s="19">
        <v>-7359.7947430892182</v>
      </c>
      <c r="N86" s="19">
        <v>-7592.1152660825919</v>
      </c>
      <c r="O86" s="4" t="s">
        <v>67</v>
      </c>
    </row>
    <row r="87" spans="2:15" x14ac:dyDescent="0.35">
      <c r="B87" s="4" t="s">
        <v>19</v>
      </c>
      <c r="C87" s="4" t="s">
        <v>1</v>
      </c>
      <c r="D87" s="4" t="s">
        <v>69</v>
      </c>
      <c r="E87" s="19">
        <v>3826.024475970145</v>
      </c>
      <c r="F87" s="19">
        <v>1487.311855678834</v>
      </c>
      <c r="G87" s="19">
        <v>-1048.0552991898048</v>
      </c>
      <c r="H87" s="19">
        <v>-6334.5122747856576</v>
      </c>
      <c r="I87" s="19">
        <v>-12263.891481834316</v>
      </c>
      <c r="J87" s="19">
        <v>-16708.764966400755</v>
      </c>
      <c r="K87" s="19">
        <v>-19578.850385843583</v>
      </c>
      <c r="L87" s="19">
        <v>-21255.733142346449</v>
      </c>
      <c r="M87" s="19">
        <v>-22446.983148797688</v>
      </c>
      <c r="N87" s="19">
        <v>-23059.847663464472</v>
      </c>
      <c r="O87" s="4" t="s">
        <v>69</v>
      </c>
    </row>
    <row r="88" spans="2:15" x14ac:dyDescent="0.35">
      <c r="B88" s="4" t="s">
        <v>19</v>
      </c>
      <c r="C88" s="4" t="s">
        <v>1</v>
      </c>
      <c r="D88" s="4" t="s">
        <v>70</v>
      </c>
      <c r="E88" s="19">
        <v>5033.2046105007612</v>
      </c>
      <c r="F88" s="19">
        <v>4223.0532919441148</v>
      </c>
      <c r="G88" s="19">
        <v>3371.3290090330406</v>
      </c>
      <c r="H88" s="19">
        <v>2275.159744993703</v>
      </c>
      <c r="I88" s="19">
        <v>1296.3893689845711</v>
      </c>
      <c r="J88" s="19">
        <v>1073.937353016604</v>
      </c>
      <c r="K88" s="19">
        <v>997.72698852579401</v>
      </c>
      <c r="L88" s="19">
        <v>974.50263860936855</v>
      </c>
      <c r="M88" s="19">
        <v>960.63971599999991</v>
      </c>
      <c r="N88" s="19">
        <v>948.68524400000001</v>
      </c>
      <c r="O88" s="4" t="s">
        <v>70</v>
      </c>
    </row>
    <row r="89" spans="2:15" x14ac:dyDescent="0.35">
      <c r="B89" s="4" t="s">
        <v>19</v>
      </c>
      <c r="C89" s="4" t="s">
        <v>1</v>
      </c>
      <c r="D89" s="4" t="s">
        <v>71</v>
      </c>
      <c r="E89" s="19">
        <v>4012.865890517448</v>
      </c>
      <c r="F89" s="19">
        <v>2053.5581607935801</v>
      </c>
      <c r="G89" s="19">
        <v>-263.21377190706426</v>
      </c>
      <c r="H89" s="19">
        <v>-3455.6010246759502</v>
      </c>
      <c r="I89" s="19">
        <v>-6511.9236892175668</v>
      </c>
      <c r="J89" s="19">
        <v>-9174.0035358233963</v>
      </c>
      <c r="K89" s="19">
        <v>-10995.839830188979</v>
      </c>
      <c r="L89" s="19">
        <v>-11991.749175003806</v>
      </c>
      <c r="M89" s="19">
        <v>-12708.283296192358</v>
      </c>
      <c r="N89" s="19">
        <v>-13052.564575555993</v>
      </c>
      <c r="O89" s="4" t="s">
        <v>71</v>
      </c>
    </row>
    <row r="90" spans="2:15" x14ac:dyDescent="0.35">
      <c r="B90" s="4" t="s">
        <v>19</v>
      </c>
      <c r="C90" s="4" t="s">
        <v>1</v>
      </c>
      <c r="D90" s="4" t="s">
        <v>72</v>
      </c>
      <c r="E90" s="19">
        <v>4867.9496314391854</v>
      </c>
      <c r="F90" s="19">
        <v>3673.615727179892</v>
      </c>
      <c r="G90" s="19">
        <v>2891.6127643279337</v>
      </c>
      <c r="H90" s="19">
        <v>1360.5663267534251</v>
      </c>
      <c r="I90" s="19">
        <v>780.50974222673096</v>
      </c>
      <c r="J90" s="19">
        <v>535.64524033190673</v>
      </c>
      <c r="K90" s="19">
        <v>388.00961115192149</v>
      </c>
      <c r="L90" s="19">
        <v>445.5644281950581</v>
      </c>
      <c r="M90" s="19">
        <v>537.28211970075085</v>
      </c>
      <c r="N90" s="19">
        <v>602.09995036553505</v>
      </c>
      <c r="O90" s="4" t="s">
        <v>72</v>
      </c>
    </row>
    <row r="91" spans="2:15" x14ac:dyDescent="0.35">
      <c r="B91" s="4" t="s">
        <v>19</v>
      </c>
      <c r="C91" s="4" t="s">
        <v>1</v>
      </c>
      <c r="D91" s="25" t="s">
        <v>100</v>
      </c>
      <c r="E91" s="19">
        <v>4721.3875659226005</v>
      </c>
      <c r="F91" s="19">
        <v>3203.2042212033589</v>
      </c>
      <c r="G91" s="19">
        <v>1512.1035926373238</v>
      </c>
      <c r="H91" s="19">
        <v>-1569.1806663667858</v>
      </c>
      <c r="I91" s="19">
        <v>-4871.9425006419306</v>
      </c>
      <c r="J91" s="19">
        <v>-6876.5073130771598</v>
      </c>
      <c r="K91" s="19">
        <v>-7982.2723857658821</v>
      </c>
      <c r="L91" s="19">
        <v>-8572.1907547173669</v>
      </c>
      <c r="M91" s="19">
        <v>-9006.1159006940361</v>
      </c>
      <c r="N91" s="19">
        <v>-9269.888827336732</v>
      </c>
      <c r="O91" s="25" t="s">
        <v>100</v>
      </c>
    </row>
    <row r="92" spans="2:15" x14ac:dyDescent="0.35">
      <c r="B92" s="17" t="s">
        <v>19</v>
      </c>
      <c r="C92" s="17" t="s">
        <v>1</v>
      </c>
      <c r="D92" s="26" t="s">
        <v>101</v>
      </c>
      <c r="E92" s="20">
        <v>4698.8723790855074</v>
      </c>
      <c r="F92" s="20">
        <v>3061.5720293397676</v>
      </c>
      <c r="G92" s="20">
        <v>1419.3525016467386</v>
      </c>
      <c r="H92" s="20">
        <v>-1241.0148311749153</v>
      </c>
      <c r="I92" s="20">
        <v>-3595.7402030821881</v>
      </c>
      <c r="J92" s="20">
        <v>-5589.8831649624244</v>
      </c>
      <c r="K92" s="20">
        <v>-6703.2258698067353</v>
      </c>
      <c r="L92" s="20">
        <v>-7295.625724966385</v>
      </c>
      <c r="M92" s="20">
        <v>-7674.000584357017</v>
      </c>
      <c r="N92" s="20">
        <v>-7875.4040561021266</v>
      </c>
      <c r="O92" s="26" t="s">
        <v>101</v>
      </c>
    </row>
  </sheetData>
  <sheetProtection password="F702" sheet="1" objects="1" scenarios="1"/>
  <pageMargins left="0.75" right="0.75" top="1" bottom="1" header="0.5" footer="0.5"/>
  <pageSetup paperSize="9" orientation="portrait" horizontalDpi="4294967292" verticalDpi="429496729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800000"/>
  </sheetPr>
  <dimension ref="A1:P92"/>
  <sheetViews>
    <sheetView workbookViewId="0">
      <pane ySplit="1" topLeftCell="A2" activePane="bottomLeft" state="frozen"/>
      <selection pane="bottomLeft" activeCell="D1" sqref="D1"/>
    </sheetView>
  </sheetViews>
  <sheetFormatPr defaultColWidth="0" defaultRowHeight="15.5" x14ac:dyDescent="0.35"/>
  <cols>
    <col min="1" max="1" width="10.83203125" style="4" customWidth="1"/>
    <col min="2" max="2" width="17.1640625" style="4" customWidth="1"/>
    <col min="3" max="3" width="14.1640625" style="4" customWidth="1"/>
    <col min="4" max="4" width="31.5" style="4" customWidth="1"/>
    <col min="5" max="8" width="11.1640625" style="4" bestFit="1" customWidth="1"/>
    <col min="9" max="9" width="11.5" style="4" bestFit="1" customWidth="1"/>
    <col min="10" max="14" width="11.6640625" style="4" bestFit="1" customWidth="1"/>
    <col min="15" max="15" width="96.1640625" style="4" bestFit="1" customWidth="1"/>
    <col min="16" max="16" width="2.83203125" style="4" customWidth="1"/>
    <col min="17" max="16384" width="10.83203125" style="4" hidden="1"/>
  </cols>
  <sheetData>
    <row r="1" spans="1:15" ht="111" customHeight="1" x14ac:dyDescent="0.35"/>
    <row r="2" spans="1:15" ht="23.5" x14ac:dyDescent="0.55000000000000004">
      <c r="A2" s="34" t="s">
        <v>68</v>
      </c>
      <c r="C2" s="8" t="s">
        <v>81</v>
      </c>
      <c r="D2" s="4" t="s">
        <v>82</v>
      </c>
    </row>
    <row r="3" spans="1:15" x14ac:dyDescent="0.35">
      <c r="A3" s="16"/>
    </row>
    <row r="4" spans="1:15" x14ac:dyDescent="0.35">
      <c r="B4" s="5" t="s">
        <v>14</v>
      </c>
      <c r="C4" s="5" t="s">
        <v>15</v>
      </c>
      <c r="D4" s="5" t="s">
        <v>75</v>
      </c>
      <c r="E4" s="5">
        <v>2020</v>
      </c>
      <c r="F4" s="5">
        <v>2025</v>
      </c>
      <c r="G4" s="5">
        <v>2030</v>
      </c>
      <c r="H4" s="5">
        <v>2040</v>
      </c>
      <c r="I4" s="5">
        <v>2050</v>
      </c>
      <c r="J4" s="5">
        <v>2060</v>
      </c>
      <c r="K4" s="5">
        <v>2070</v>
      </c>
      <c r="L4" s="5">
        <v>2080</v>
      </c>
      <c r="M4" s="5">
        <v>2090</v>
      </c>
      <c r="N4" s="5">
        <v>2100</v>
      </c>
      <c r="O4" s="5" t="s">
        <v>76</v>
      </c>
    </row>
    <row r="5" spans="1:15" x14ac:dyDescent="0.35">
      <c r="B5" s="4" t="s">
        <v>3</v>
      </c>
      <c r="C5" s="4" t="s">
        <v>0</v>
      </c>
      <c r="D5" s="21">
        <v>1</v>
      </c>
      <c r="E5" s="19">
        <v>68.079245158708559</v>
      </c>
      <c r="F5" s="19">
        <v>61.149299963382738</v>
      </c>
      <c r="G5" s="19">
        <v>53.399263559236871</v>
      </c>
      <c r="H5" s="19">
        <v>20.816121091347348</v>
      </c>
      <c r="I5" s="19">
        <v>-22.339001010955311</v>
      </c>
      <c r="J5" s="19">
        <v>-58.431755659683695</v>
      </c>
      <c r="K5" s="19">
        <v>-79.403311811768774</v>
      </c>
      <c r="L5" s="19">
        <v>-91.394481865680774</v>
      </c>
      <c r="M5" s="19">
        <v>-103.61491613134757</v>
      </c>
      <c r="N5" s="19">
        <v>-117.87312157067625</v>
      </c>
      <c r="O5" s="4" t="s">
        <v>31</v>
      </c>
    </row>
    <row r="6" spans="1:15" x14ac:dyDescent="0.35">
      <c r="B6" s="4" t="s">
        <v>3</v>
      </c>
      <c r="C6" s="4" t="s">
        <v>0</v>
      </c>
      <c r="D6" s="21">
        <v>2</v>
      </c>
      <c r="E6" s="19">
        <v>69.6316730545403</v>
      </c>
      <c r="F6" s="19">
        <v>64.933016656228688</v>
      </c>
      <c r="G6" s="19">
        <v>59.451924395147344</v>
      </c>
      <c r="H6" s="19">
        <v>33.089252421927391</v>
      </c>
      <c r="I6" s="19">
        <v>-1.8859637651996164</v>
      </c>
      <c r="J6" s="19">
        <v>-30.903728395042183</v>
      </c>
      <c r="K6" s="19">
        <v>-47.155010352534035</v>
      </c>
      <c r="L6" s="19">
        <v>-55.957494879124219</v>
      </c>
      <c r="M6" s="19">
        <v>-66.092133792188861</v>
      </c>
      <c r="N6" s="19">
        <v>-79.062190565733644</v>
      </c>
      <c r="O6" s="4" t="s">
        <v>32</v>
      </c>
    </row>
    <row r="7" spans="1:15" x14ac:dyDescent="0.35">
      <c r="B7" s="4" t="s">
        <v>3</v>
      </c>
      <c r="C7" s="4" t="s">
        <v>0</v>
      </c>
      <c r="D7" s="21">
        <v>3</v>
      </c>
      <c r="E7" s="19">
        <v>68.717869339151676</v>
      </c>
      <c r="F7" s="19">
        <v>62.705812171444464</v>
      </c>
      <c r="G7" s="19">
        <v>55.889154121118672</v>
      </c>
      <c r="H7" s="19">
        <v>25.864934281645706</v>
      </c>
      <c r="I7" s="19">
        <v>-13.925209823799916</v>
      </c>
      <c r="J7" s="19">
        <v>-47.107517092275955</v>
      </c>
      <c r="K7" s="19">
        <v>-66.137288220346207</v>
      </c>
      <c r="L7" s="19">
        <v>-76.816724771501441</v>
      </c>
      <c r="M7" s="19">
        <v>-88.17912282743238</v>
      </c>
      <c r="N7" s="19">
        <v>-101.90742095951421</v>
      </c>
      <c r="O7" s="4" t="s">
        <v>33</v>
      </c>
    </row>
    <row r="8" spans="1:15" x14ac:dyDescent="0.35">
      <c r="B8" s="4" t="s">
        <v>3</v>
      </c>
      <c r="C8" s="4" t="s">
        <v>0</v>
      </c>
      <c r="D8" s="21">
        <v>4</v>
      </c>
      <c r="E8" s="19">
        <v>64.398211536385787</v>
      </c>
      <c r="F8" s="19">
        <v>52.177554221692404</v>
      </c>
      <c r="G8" s="19">
        <v>39.047519364659941</v>
      </c>
      <c r="H8" s="19">
        <v>-8.2852685450729631</v>
      </c>
      <c r="I8" s="19">
        <v>-70.836144087548064</v>
      </c>
      <c r="J8" s="19">
        <v>-123.70473496483334</v>
      </c>
      <c r="K8" s="19">
        <v>-155.86875169014894</v>
      </c>
      <c r="L8" s="19">
        <v>-175.42076155414227</v>
      </c>
      <c r="M8" s="19">
        <v>-192.58692170043</v>
      </c>
      <c r="N8" s="19">
        <v>-209.89951605020812</v>
      </c>
      <c r="O8" s="4" t="s">
        <v>34</v>
      </c>
    </row>
    <row r="9" spans="1:15" x14ac:dyDescent="0.35">
      <c r="B9" s="4" t="s">
        <v>3</v>
      </c>
      <c r="C9" s="4" t="s">
        <v>0</v>
      </c>
      <c r="D9" s="21">
        <v>5</v>
      </c>
      <c r="E9" s="19">
        <v>71.075022836055723</v>
      </c>
      <c r="F9" s="19">
        <v>68.450878372446709</v>
      </c>
      <c r="G9" s="19">
        <v>65.07930761761753</v>
      </c>
      <c r="H9" s="19">
        <v>44.500037729293787</v>
      </c>
      <c r="I9" s="19">
        <v>17.129983396823999</v>
      </c>
      <c r="J9" s="19">
        <v>-5.3099006593695082</v>
      </c>
      <c r="K9" s="19">
        <v>-17.172568662067178</v>
      </c>
      <c r="L9" s="19">
        <v>-23.010414011830754</v>
      </c>
      <c r="M9" s="19">
        <v>-31.205811640615867</v>
      </c>
      <c r="N9" s="19">
        <v>-42.97822883276001</v>
      </c>
      <c r="O9" s="4" t="s">
        <v>35</v>
      </c>
    </row>
    <row r="10" spans="1:15" x14ac:dyDescent="0.35">
      <c r="B10" s="4" t="s">
        <v>3</v>
      </c>
      <c r="C10" s="4" t="s">
        <v>0</v>
      </c>
      <c r="D10" s="21">
        <v>6</v>
      </c>
      <c r="E10" s="19">
        <v>69.688906856430123</v>
      </c>
      <c r="F10" s="19">
        <v>65.072512018420412</v>
      </c>
      <c r="G10" s="19">
        <v>59.675069568020731</v>
      </c>
      <c r="H10" s="19">
        <v>33.541729454212323</v>
      </c>
      <c r="I10" s="19">
        <v>-1.131915809148355</v>
      </c>
      <c r="J10" s="19">
        <v>-29.888844764625187</v>
      </c>
      <c r="K10" s="19">
        <v>-45.966103027461472</v>
      </c>
      <c r="L10" s="19">
        <v>-54.651029375504557</v>
      </c>
      <c r="M10" s="19">
        <v>-64.708770676567951</v>
      </c>
      <c r="N10" s="19">
        <v>-77.631336905952807</v>
      </c>
      <c r="O10" s="4" t="s">
        <v>36</v>
      </c>
    </row>
    <row r="11" spans="1:15" x14ac:dyDescent="0.35">
      <c r="B11" s="4" t="s">
        <v>3</v>
      </c>
      <c r="C11" s="4" t="s">
        <v>0</v>
      </c>
      <c r="D11" s="21">
        <v>7</v>
      </c>
      <c r="E11" s="19">
        <v>66.075136579845903</v>
      </c>
      <c r="F11" s="19">
        <v>56.264706543953373</v>
      </c>
      <c r="G11" s="19">
        <v>45.585574086918385</v>
      </c>
      <c r="H11" s="19">
        <v>4.9721080745978687</v>
      </c>
      <c r="I11" s="19">
        <v>-48.742872983414664</v>
      </c>
      <c r="J11" s="19">
        <v>-93.969094139854747</v>
      </c>
      <c r="K11" s="19">
        <v>-121.0342936961636</v>
      </c>
      <c r="L11" s="19">
        <v>-137.14190100153135</v>
      </c>
      <c r="M11" s="19">
        <v>-152.05499517824802</v>
      </c>
      <c r="N11" s="19">
        <v>-167.97613762024173</v>
      </c>
      <c r="O11" s="4" t="s">
        <v>37</v>
      </c>
    </row>
    <row r="12" spans="1:15" x14ac:dyDescent="0.35">
      <c r="B12" s="4" t="s">
        <v>3</v>
      </c>
      <c r="C12" s="4" t="s">
        <v>0</v>
      </c>
      <c r="D12" s="21">
        <v>8</v>
      </c>
      <c r="E12" s="19">
        <v>70.584655680656695</v>
      </c>
      <c r="F12" s="19">
        <v>67.255711500936329</v>
      </c>
      <c r="G12" s="19">
        <v>63.16744679324713</v>
      </c>
      <c r="H12" s="19">
        <v>40.62330985383219</v>
      </c>
      <c r="I12" s="19">
        <v>10.669459387689319</v>
      </c>
      <c r="J12" s="19">
        <v>-14.005209768251923</v>
      </c>
      <c r="K12" s="19">
        <v>-27.358876119871915</v>
      </c>
      <c r="L12" s="19">
        <v>-34.203935173855278</v>
      </c>
      <c r="M12" s="19">
        <v>-43.05817533989844</v>
      </c>
      <c r="N12" s="19">
        <v>-55.237481508121654</v>
      </c>
      <c r="O12" s="4" t="s">
        <v>38</v>
      </c>
    </row>
    <row r="13" spans="1:15" x14ac:dyDescent="0.35">
      <c r="B13" s="4" t="s">
        <v>3</v>
      </c>
      <c r="C13" s="4" t="s">
        <v>0</v>
      </c>
      <c r="D13" s="21">
        <v>9</v>
      </c>
      <c r="E13" s="19">
        <v>66.342276775293854</v>
      </c>
      <c r="F13" s="19">
        <v>56.91580462043116</v>
      </c>
      <c r="G13" s="19">
        <v>46.627109737641106</v>
      </c>
      <c r="H13" s="19">
        <v>7.0840558895092984</v>
      </c>
      <c r="I13" s="19">
        <v>-45.223335372678889</v>
      </c>
      <c r="J13" s="19">
        <v>-89.232099524183639</v>
      </c>
      <c r="K13" s="19">
        <v>-115.48503915248089</v>
      </c>
      <c r="L13" s="19">
        <v>-131.04394073227002</v>
      </c>
      <c r="M13" s="19">
        <v>-145.59811339021306</v>
      </c>
      <c r="N13" s="19">
        <v>-161.29759253482112</v>
      </c>
      <c r="O13" s="4" t="s">
        <v>39</v>
      </c>
    </row>
    <row r="14" spans="1:15" x14ac:dyDescent="0.35">
      <c r="B14" s="4" t="s">
        <v>3</v>
      </c>
      <c r="C14" s="4" t="s">
        <v>0</v>
      </c>
      <c r="D14" s="21">
        <v>10</v>
      </c>
      <c r="E14" s="19">
        <v>70.933702883216796</v>
      </c>
      <c r="F14" s="19">
        <v>68.106440691299312</v>
      </c>
      <c r="G14" s="19">
        <v>64.528324382790657</v>
      </c>
      <c r="H14" s="19">
        <v>43.382795282491351</v>
      </c>
      <c r="I14" s="19">
        <v>15.268111250140995</v>
      </c>
      <c r="J14" s="19">
        <v>-7.8158202742082361</v>
      </c>
      <c r="K14" s="19">
        <v>-20.108182260348084</v>
      </c>
      <c r="L14" s="19">
        <v>-26.236298668464297</v>
      </c>
      <c r="M14" s="19">
        <v>-34.621569528497581</v>
      </c>
      <c r="N14" s="19">
        <v>-46.511248919541188</v>
      </c>
      <c r="O14" s="4" t="s">
        <v>40</v>
      </c>
    </row>
    <row r="15" spans="1:15" x14ac:dyDescent="0.35">
      <c r="B15" s="4" t="s">
        <v>3</v>
      </c>
      <c r="C15" s="4" t="s">
        <v>0</v>
      </c>
      <c r="D15" s="21">
        <v>11</v>
      </c>
      <c r="E15" s="19">
        <v>69.430568900354373</v>
      </c>
      <c r="F15" s="19">
        <v>64.442867550278535</v>
      </c>
      <c r="G15" s="19">
        <v>58.667852399759767</v>
      </c>
      <c r="H15" s="19">
        <v>31.499370082092938</v>
      </c>
      <c r="I15" s="19">
        <v>-4.5354850517502348</v>
      </c>
      <c r="J15" s="19">
        <v>-34.469755940880106</v>
      </c>
      <c r="K15" s="19">
        <v>-51.332510258523513</v>
      </c>
      <c r="L15" s="19">
        <v>-60.548062540246669</v>
      </c>
      <c r="M15" s="19">
        <v>-70.952898936438402</v>
      </c>
      <c r="N15" s="19">
        <v>-84.089824682509231</v>
      </c>
      <c r="O15" s="4" t="s">
        <v>41</v>
      </c>
    </row>
    <row r="16" spans="1:15" x14ac:dyDescent="0.35">
      <c r="B16" s="4" t="s">
        <v>3</v>
      </c>
      <c r="C16" s="4" t="s">
        <v>0</v>
      </c>
      <c r="D16" s="21">
        <v>12</v>
      </c>
      <c r="E16" s="19">
        <v>59.439797403402189</v>
      </c>
      <c r="F16" s="19">
        <v>45.812363797877389</v>
      </c>
      <c r="G16" s="19">
        <v>31.174857034204194</v>
      </c>
      <c r="H16" s="19">
        <v>-20.923555397740785</v>
      </c>
      <c r="I16" s="19">
        <v>-89.468535707644264</v>
      </c>
      <c r="J16" s="19">
        <v>-147.13938871130821</v>
      </c>
      <c r="K16" s="19">
        <v>-182.84023306019316</v>
      </c>
      <c r="L16" s="19">
        <v>-205.13709479133186</v>
      </c>
      <c r="M16" s="19">
        <v>-224.44092279270933</v>
      </c>
      <c r="N16" s="19">
        <v>-243.37633739179554</v>
      </c>
      <c r="O16" s="4" t="s">
        <v>42</v>
      </c>
    </row>
    <row r="17" spans="2:15" x14ac:dyDescent="0.35">
      <c r="B17" s="4" t="s">
        <v>3</v>
      </c>
      <c r="C17" s="4" t="s">
        <v>0</v>
      </c>
      <c r="D17" s="21">
        <v>13</v>
      </c>
      <c r="E17" s="19">
        <v>60.391008302516845</v>
      </c>
      <c r="F17" s="19">
        <v>47.836203571596712</v>
      </c>
      <c r="G17" s="19">
        <v>34.293390082407889</v>
      </c>
      <c r="H17" s="19">
        <v>-14.77125932389195</v>
      </c>
      <c r="I17" s="19">
        <v>-79.340888781683859</v>
      </c>
      <c r="J17" s="19">
        <v>-133.59304840605563</v>
      </c>
      <c r="K17" s="19">
        <v>-166.99587703194956</v>
      </c>
      <c r="L17" s="19">
        <v>-187.72204878882073</v>
      </c>
      <c r="M17" s="19">
        <v>-205.98083021974773</v>
      </c>
      <c r="N17" s="19">
        <v>-224.25525962532086</v>
      </c>
      <c r="O17" s="4" t="s">
        <v>43</v>
      </c>
    </row>
    <row r="18" spans="2:15" x14ac:dyDescent="0.35">
      <c r="B18" s="4" t="s">
        <v>3</v>
      </c>
      <c r="C18" s="4" t="s">
        <v>0</v>
      </c>
      <c r="D18" s="21">
        <v>14</v>
      </c>
      <c r="E18" s="19">
        <v>58.527440137655326</v>
      </c>
      <c r="F18" s="19">
        <v>43.871190789894726</v>
      </c>
      <c r="G18" s="19">
        <v>28.183705137554863</v>
      </c>
      <c r="H18" s="19">
        <v>-26.824551726973603</v>
      </c>
      <c r="I18" s="19">
        <v>-99.182503731369579</v>
      </c>
      <c r="J18" s="19">
        <v>-160.13240846463512</v>
      </c>
      <c r="K18" s="19">
        <v>-198.03740264361855</v>
      </c>
      <c r="L18" s="19">
        <v>-221.84079716532187</v>
      </c>
      <c r="M18" s="19">
        <v>-242.1469852452916</v>
      </c>
      <c r="N18" s="19">
        <v>-261.7163861080067</v>
      </c>
      <c r="O18" s="4" t="s">
        <v>44</v>
      </c>
    </row>
    <row r="19" spans="2:15" x14ac:dyDescent="0.35">
      <c r="B19" s="4" t="s">
        <v>3</v>
      </c>
      <c r="C19" s="4" t="s">
        <v>0</v>
      </c>
      <c r="D19" s="21">
        <v>15</v>
      </c>
      <c r="E19" s="19">
        <v>59.361150555344473</v>
      </c>
      <c r="F19" s="19">
        <v>45.645031170249801</v>
      </c>
      <c r="G19" s="19">
        <v>30.917014325470191</v>
      </c>
      <c r="H19" s="19">
        <v>-21.432231964605613</v>
      </c>
      <c r="I19" s="19">
        <v>-90.305897337656631</v>
      </c>
      <c r="J19" s="19">
        <v>-148.25941053687481</v>
      </c>
      <c r="K19" s="19">
        <v>-184.15025659155236</v>
      </c>
      <c r="L19" s="19">
        <v>-206.5769841766957</v>
      </c>
      <c r="M19" s="19">
        <v>-225.96721743154106</v>
      </c>
      <c r="N19" s="19">
        <v>-244.95728279433388</v>
      </c>
      <c r="O19" s="4" t="s">
        <v>45</v>
      </c>
    </row>
    <row r="20" spans="2:15" x14ac:dyDescent="0.35">
      <c r="B20" s="4" t="s">
        <v>3</v>
      </c>
      <c r="C20" s="4" t="s">
        <v>0</v>
      </c>
      <c r="D20" s="21">
        <v>16</v>
      </c>
      <c r="E20" s="19">
        <v>59.617398655705941</v>
      </c>
      <c r="F20" s="19">
        <v>46.190236337615154</v>
      </c>
      <c r="G20" s="19">
        <v>31.757120520910576</v>
      </c>
      <c r="H20" s="19">
        <v>-19.774855894532813</v>
      </c>
      <c r="I20" s="19">
        <v>-87.577595666256016</v>
      </c>
      <c r="J20" s="19">
        <v>-144.61014203784714</v>
      </c>
      <c r="K20" s="19">
        <v>-179.88192226373181</v>
      </c>
      <c r="L20" s="19">
        <v>-201.8855193711467</v>
      </c>
      <c r="M20" s="19">
        <v>-220.99422599639138</v>
      </c>
      <c r="N20" s="19">
        <v>-239.80622758766683</v>
      </c>
      <c r="O20" s="4" t="s">
        <v>46</v>
      </c>
    </row>
    <row r="21" spans="2:15" x14ac:dyDescent="0.35">
      <c r="B21" s="4" t="s">
        <v>3</v>
      </c>
      <c r="C21" s="4" t="s">
        <v>0</v>
      </c>
      <c r="D21" s="21">
        <v>17</v>
      </c>
      <c r="E21" s="19">
        <v>60.378977599957885</v>
      </c>
      <c r="F21" s="19">
        <v>52.77696902833069</v>
      </c>
      <c r="G21" s="19">
        <v>44.803083763094001</v>
      </c>
      <c r="H21" s="19">
        <v>28.169136411001805</v>
      </c>
      <c r="I21" s="19">
        <v>11.386728</v>
      </c>
      <c r="J21" s="19">
        <v>11.466144</v>
      </c>
      <c r="K21" s="19">
        <v>11.539236000000001</v>
      </c>
      <c r="L21" s="19">
        <v>11.57934</v>
      </c>
      <c r="M21" s="19">
        <v>11.576317999999999</v>
      </c>
      <c r="N21" s="19">
        <v>11.523325999999999</v>
      </c>
      <c r="O21" s="4" t="s">
        <v>47</v>
      </c>
    </row>
    <row r="22" spans="2:15" x14ac:dyDescent="0.35">
      <c r="B22" s="4" t="s">
        <v>3</v>
      </c>
      <c r="C22" s="4" t="s">
        <v>0</v>
      </c>
      <c r="D22" s="21">
        <v>18</v>
      </c>
      <c r="E22" s="19">
        <v>59.14438938566331</v>
      </c>
      <c r="F22" s="19">
        <v>45.860883636352163</v>
      </c>
      <c r="G22" s="19">
        <v>30.683020549328294</v>
      </c>
      <c r="H22" s="19">
        <v>12.350434074551831</v>
      </c>
      <c r="I22" s="19">
        <v>11.386728</v>
      </c>
      <c r="J22" s="19">
        <v>11.466144</v>
      </c>
      <c r="K22" s="19">
        <v>11.539236000000001</v>
      </c>
      <c r="L22" s="19">
        <v>11.57934</v>
      </c>
      <c r="M22" s="19">
        <v>11.576317999999999</v>
      </c>
      <c r="N22" s="19">
        <v>11.523325999999999</v>
      </c>
      <c r="O22" s="4" t="s">
        <v>48</v>
      </c>
    </row>
    <row r="23" spans="2:15" x14ac:dyDescent="0.35">
      <c r="B23" s="4" t="s">
        <v>3</v>
      </c>
      <c r="C23" s="4" t="s">
        <v>0</v>
      </c>
      <c r="D23" s="21">
        <v>19</v>
      </c>
      <c r="E23" s="19">
        <v>60.378977599957885</v>
      </c>
      <c r="F23" s="19">
        <v>52.163086333298217</v>
      </c>
      <c r="G23" s="19">
        <v>43.94719506663855</v>
      </c>
      <c r="H23" s="19">
        <v>27.515412533319228</v>
      </c>
      <c r="I23" s="19">
        <v>11.083629999999999</v>
      </c>
      <c r="J23" s="19">
        <v>11.083629999999999</v>
      </c>
      <c r="K23" s="19">
        <v>11.083629999999999</v>
      </c>
      <c r="L23" s="19">
        <v>11.083629999999999</v>
      </c>
      <c r="M23" s="19">
        <v>11.083629999999999</v>
      </c>
      <c r="N23" s="19">
        <v>11.083629999999999</v>
      </c>
      <c r="O23" s="4" t="s">
        <v>49</v>
      </c>
    </row>
    <row r="24" spans="2:15" x14ac:dyDescent="0.35">
      <c r="B24" s="4" t="s">
        <v>3</v>
      </c>
      <c r="C24" s="4" t="s">
        <v>0</v>
      </c>
      <c r="D24" s="21">
        <v>20</v>
      </c>
      <c r="E24" s="19">
        <v>59.14438938566331</v>
      </c>
      <c r="F24" s="19">
        <v>45.327446355629547</v>
      </c>
      <c r="G24" s="19">
        <v>30.096872269889715</v>
      </c>
      <c r="H24" s="19">
        <v>12.063816354488331</v>
      </c>
      <c r="I24" s="19">
        <v>11.083629999999999</v>
      </c>
      <c r="J24" s="19">
        <v>11.083629999999999</v>
      </c>
      <c r="K24" s="19">
        <v>11.083629999999999</v>
      </c>
      <c r="L24" s="19">
        <v>11.083629999999999</v>
      </c>
      <c r="M24" s="19">
        <v>11.083629999999999</v>
      </c>
      <c r="N24" s="19">
        <v>11.083629999999999</v>
      </c>
      <c r="O24" s="4" t="s">
        <v>50</v>
      </c>
    </row>
    <row r="25" spans="2:15" x14ac:dyDescent="0.35">
      <c r="B25" s="4" t="s">
        <v>3</v>
      </c>
      <c r="C25" s="4" t="s">
        <v>0</v>
      </c>
      <c r="D25" s="21">
        <v>21</v>
      </c>
      <c r="E25" s="19">
        <v>60.77975278369744</v>
      </c>
      <c r="F25" s="19">
        <v>53.38520660435514</v>
      </c>
      <c r="G25" s="19">
        <v>45.62024463536472</v>
      </c>
      <c r="H25" s="19">
        <v>29.400027367904531</v>
      </c>
      <c r="I25" s="19">
        <v>11.386728</v>
      </c>
      <c r="J25" s="19">
        <v>11.466144</v>
      </c>
      <c r="K25" s="19">
        <v>11.539236000000001</v>
      </c>
      <c r="L25" s="19">
        <v>11.57934</v>
      </c>
      <c r="M25" s="19">
        <v>11.576317999999999</v>
      </c>
      <c r="N25" s="19">
        <v>11.523325999999999</v>
      </c>
      <c r="O25" s="4" t="s">
        <v>51</v>
      </c>
    </row>
    <row r="26" spans="2:15" x14ac:dyDescent="0.35">
      <c r="B26" s="4" t="s">
        <v>3</v>
      </c>
      <c r="C26" s="4" t="s">
        <v>0</v>
      </c>
      <c r="D26" s="21">
        <v>22</v>
      </c>
      <c r="E26" s="19">
        <v>59.364995963850674</v>
      </c>
      <c r="F26" s="19">
        <v>46.418114777979461</v>
      </c>
      <c r="G26" s="19">
        <v>31.560824224447767</v>
      </c>
      <c r="H26" s="19">
        <v>12.670070039628397</v>
      </c>
      <c r="I26" s="19">
        <v>11.386728</v>
      </c>
      <c r="J26" s="19">
        <v>11.466144</v>
      </c>
      <c r="K26" s="19">
        <v>11.539236000000001</v>
      </c>
      <c r="L26" s="19">
        <v>11.57934</v>
      </c>
      <c r="M26" s="19">
        <v>11.576317999999999</v>
      </c>
      <c r="N26" s="19">
        <v>11.523325999999999</v>
      </c>
      <c r="O26" s="4" t="s">
        <v>52</v>
      </c>
    </row>
    <row r="27" spans="2:15" x14ac:dyDescent="0.35">
      <c r="B27" s="4" t="s">
        <v>3</v>
      </c>
      <c r="C27" s="4" t="s">
        <v>0</v>
      </c>
      <c r="D27" s="21">
        <v>23</v>
      </c>
      <c r="E27" s="19">
        <v>60.77975278369744</v>
      </c>
      <c r="F27" s="19">
        <v>52.764249108907556</v>
      </c>
      <c r="G27" s="19">
        <v>44.74874543411768</v>
      </c>
      <c r="H27" s="19">
        <v>28.71773808453786</v>
      </c>
      <c r="I27" s="19">
        <v>11.083629999999999</v>
      </c>
      <c r="J27" s="19">
        <v>11.083629999999999</v>
      </c>
      <c r="K27" s="19">
        <v>11.083629999999999</v>
      </c>
      <c r="L27" s="19">
        <v>11.083629999999999</v>
      </c>
      <c r="M27" s="19">
        <v>11.083629999999999</v>
      </c>
      <c r="N27" s="19">
        <v>11.083629999999999</v>
      </c>
      <c r="O27" s="4" t="s">
        <v>53</v>
      </c>
    </row>
    <row r="28" spans="2:15" x14ac:dyDescent="0.35">
      <c r="B28" s="4" t="s">
        <v>3</v>
      </c>
      <c r="C28" s="4" t="s">
        <v>0</v>
      </c>
      <c r="D28" s="21">
        <v>24</v>
      </c>
      <c r="E28" s="19">
        <v>59.364995963850674</v>
      </c>
      <c r="F28" s="19">
        <v>45.878195985315635</v>
      </c>
      <c r="G28" s="19">
        <v>30.957906959927385</v>
      </c>
      <c r="H28" s="19">
        <v>12.376034496757413</v>
      </c>
      <c r="I28" s="19">
        <v>11.083629999999999</v>
      </c>
      <c r="J28" s="19">
        <v>11.083629999999999</v>
      </c>
      <c r="K28" s="19">
        <v>11.083629999999999</v>
      </c>
      <c r="L28" s="19">
        <v>11.083629999999999</v>
      </c>
      <c r="M28" s="19">
        <v>11.083629999999999</v>
      </c>
      <c r="N28" s="19">
        <v>11.083629999999999</v>
      </c>
      <c r="O28" s="4" t="s">
        <v>54</v>
      </c>
    </row>
    <row r="29" spans="2:15" x14ac:dyDescent="0.35">
      <c r="B29" s="4" t="s">
        <v>3</v>
      </c>
      <c r="C29" s="4" t="s">
        <v>0</v>
      </c>
      <c r="D29" s="21">
        <v>25</v>
      </c>
      <c r="E29" s="19">
        <v>66.355229035335356</v>
      </c>
      <c r="F29" s="19">
        <v>50.184323506595042</v>
      </c>
      <c r="G29" s="19">
        <v>35.39702580422383</v>
      </c>
      <c r="H29" s="19">
        <v>6.2211797406730183</v>
      </c>
      <c r="I29" s="19">
        <v>-28.562509426752964</v>
      </c>
      <c r="J29" s="19">
        <v>-46.85674492417963</v>
      </c>
      <c r="K29" s="19">
        <v>-57.470759323641715</v>
      </c>
      <c r="L29" s="19">
        <v>-66.991389388603892</v>
      </c>
      <c r="M29" s="19">
        <v>-71.232312987424905</v>
      </c>
      <c r="N29" s="19">
        <v>-74.720081580056572</v>
      </c>
      <c r="O29" s="4" t="s">
        <v>55</v>
      </c>
    </row>
    <row r="30" spans="2:15" x14ac:dyDescent="0.35">
      <c r="B30" s="4" t="s">
        <v>3</v>
      </c>
      <c r="C30" s="4" t="s">
        <v>0</v>
      </c>
      <c r="D30" s="21">
        <v>26</v>
      </c>
      <c r="E30" s="19">
        <v>66.35518368051217</v>
      </c>
      <c r="F30" s="19">
        <v>50.250957463521502</v>
      </c>
      <c r="G30" s="19">
        <v>35.395705330059357</v>
      </c>
      <c r="H30" s="19">
        <v>6.2207168493254867</v>
      </c>
      <c r="I30" s="19">
        <v>-28.561118789738146</v>
      </c>
      <c r="J30" s="19">
        <v>-46.613716247032222</v>
      </c>
      <c r="K30" s="19">
        <v>-57.141977365750442</v>
      </c>
      <c r="L30" s="19">
        <v>-66.574843273386946</v>
      </c>
      <c r="M30" s="19">
        <v>-71.054689601640831</v>
      </c>
      <c r="N30" s="19">
        <v>-74.504656070715868</v>
      </c>
      <c r="O30" s="4" t="s">
        <v>56</v>
      </c>
    </row>
    <row r="31" spans="2:15" x14ac:dyDescent="0.35">
      <c r="B31" s="4" t="s">
        <v>3</v>
      </c>
      <c r="C31" s="4" t="s">
        <v>0</v>
      </c>
      <c r="D31" s="21">
        <v>27</v>
      </c>
      <c r="E31" s="19">
        <v>66.354145319045429</v>
      </c>
      <c r="F31" s="19">
        <v>50.165005020678194</v>
      </c>
      <c r="G31" s="19">
        <v>35.226068950807445</v>
      </c>
      <c r="H31" s="19">
        <v>5.8588001728533712</v>
      </c>
      <c r="I31" s="19">
        <v>-29.207915839255744</v>
      </c>
      <c r="J31" s="19">
        <v>-47.558553342126253</v>
      </c>
      <c r="K31" s="19">
        <v>-57.828645947507873</v>
      </c>
      <c r="L31" s="19">
        <v>-67.259272331411807</v>
      </c>
      <c r="M31" s="19">
        <v>-71.905446640079788</v>
      </c>
      <c r="N31" s="19">
        <v>-75.414053160051296</v>
      </c>
      <c r="O31" s="4" t="s">
        <v>57</v>
      </c>
    </row>
    <row r="32" spans="2:15" x14ac:dyDescent="0.35">
      <c r="B32" s="4" t="s">
        <v>3</v>
      </c>
      <c r="C32" s="4" t="s">
        <v>0</v>
      </c>
      <c r="D32" s="21">
        <v>28</v>
      </c>
      <c r="E32" s="19">
        <v>66.354122463039701</v>
      </c>
      <c r="F32" s="19">
        <v>50.159201271906426</v>
      </c>
      <c r="G32" s="19">
        <v>35.225968354836866</v>
      </c>
      <c r="H32" s="19">
        <v>5.8560053898756017</v>
      </c>
      <c r="I32" s="19">
        <v>-29.211728010808713</v>
      </c>
      <c r="J32" s="19">
        <v>-47.56087402953915</v>
      </c>
      <c r="K32" s="19">
        <v>-58.145155199263911</v>
      </c>
      <c r="L32" s="19">
        <v>-67.594190630817153</v>
      </c>
      <c r="M32" s="19">
        <v>-72.192068334091601</v>
      </c>
      <c r="N32" s="19">
        <v>-75.792201376244307</v>
      </c>
      <c r="O32" s="4" t="s">
        <v>58</v>
      </c>
    </row>
    <row r="33" spans="2:15" x14ac:dyDescent="0.35">
      <c r="B33" s="4" t="s">
        <v>3</v>
      </c>
      <c r="C33" s="4" t="s">
        <v>0</v>
      </c>
      <c r="D33" s="21">
        <v>29</v>
      </c>
      <c r="E33" s="19">
        <v>57.835835133336751</v>
      </c>
      <c r="F33" s="19">
        <v>40.955696369597824</v>
      </c>
      <c r="G33" s="19">
        <v>26.627727004977267</v>
      </c>
      <c r="H33" s="19">
        <v>4.0645585195140814</v>
      </c>
      <c r="I33" s="19">
        <v>-20.871204345864911</v>
      </c>
      <c r="J33" s="19">
        <v>-28.93520997446349</v>
      </c>
      <c r="K33" s="19">
        <v>-29.550041545145401</v>
      </c>
      <c r="L33" s="19">
        <v>-28.235724330756618</v>
      </c>
      <c r="M33" s="19">
        <v>-24.650466598066398</v>
      </c>
      <c r="N33" s="19">
        <v>-21.786604950827126</v>
      </c>
      <c r="O33" s="4" t="s">
        <v>59</v>
      </c>
    </row>
    <row r="34" spans="2:15" x14ac:dyDescent="0.35">
      <c r="B34" s="4" t="s">
        <v>3</v>
      </c>
      <c r="C34" s="4" t="s">
        <v>0</v>
      </c>
      <c r="D34" s="21">
        <v>30</v>
      </c>
      <c r="E34" s="19">
        <v>57.803907536048442</v>
      </c>
      <c r="F34" s="19">
        <v>40.172258202456099</v>
      </c>
      <c r="G34" s="19">
        <v>24.950749018314166</v>
      </c>
      <c r="H34" s="19">
        <v>0.52618326540846461</v>
      </c>
      <c r="I34" s="19">
        <v>-26.635589628359149</v>
      </c>
      <c r="J34" s="19">
        <v>-35.449813135679058</v>
      </c>
      <c r="K34" s="19">
        <v>-36.164090745133116</v>
      </c>
      <c r="L34" s="19">
        <v>-34.826661015105294</v>
      </c>
      <c r="M34" s="19">
        <v>-30.978110655528987</v>
      </c>
      <c r="N34" s="19">
        <v>-27.73735318548826</v>
      </c>
      <c r="O34" s="4" t="s">
        <v>60</v>
      </c>
    </row>
    <row r="35" spans="2:15" x14ac:dyDescent="0.35">
      <c r="B35" s="4" t="s">
        <v>3</v>
      </c>
      <c r="C35" s="4" t="s">
        <v>0</v>
      </c>
      <c r="D35" s="21">
        <v>31</v>
      </c>
      <c r="E35" s="19">
        <v>57.840820377368146</v>
      </c>
      <c r="F35" s="19">
        <v>41.114650252659757</v>
      </c>
      <c r="G35" s="19">
        <v>26.873754761245614</v>
      </c>
      <c r="H35" s="19">
        <v>4.0333727371370625</v>
      </c>
      <c r="I35" s="19">
        <v>-21.858644985943489</v>
      </c>
      <c r="J35" s="19">
        <v>-31.027876928180426</v>
      </c>
      <c r="K35" s="19">
        <v>-32.578085637362399</v>
      </c>
      <c r="L35" s="19">
        <v>-31.979776954170092</v>
      </c>
      <c r="M35" s="19">
        <v>-28.72461880915532</v>
      </c>
      <c r="N35" s="19">
        <v>-25.891218867744946</v>
      </c>
      <c r="O35" s="4" t="s">
        <v>61</v>
      </c>
    </row>
    <row r="36" spans="2:15" x14ac:dyDescent="0.35">
      <c r="B36" s="4" t="s">
        <v>3</v>
      </c>
      <c r="C36" s="4" t="s">
        <v>0</v>
      </c>
      <c r="D36" s="21">
        <v>32</v>
      </c>
      <c r="E36" s="19">
        <v>57.83085176085163</v>
      </c>
      <c r="F36" s="19">
        <v>40.797095052837804</v>
      </c>
      <c r="G36" s="19">
        <v>26.38403805949951</v>
      </c>
      <c r="H36" s="19">
        <v>4.1030090234233798</v>
      </c>
      <c r="I36" s="19">
        <v>-19.903322238652329</v>
      </c>
      <c r="J36" s="19">
        <v>-26.961572817423921</v>
      </c>
      <c r="K36" s="19">
        <v>-26.799956405536243</v>
      </c>
      <c r="L36" s="19">
        <v>-24.972754438555008</v>
      </c>
      <c r="M36" s="19">
        <v>-21.264566009288028</v>
      </c>
      <c r="N36" s="19">
        <v>-18.557352651177439</v>
      </c>
      <c r="O36" s="4" t="s">
        <v>62</v>
      </c>
    </row>
    <row r="37" spans="2:15" x14ac:dyDescent="0.35">
      <c r="B37" s="4" t="s">
        <v>3</v>
      </c>
      <c r="C37" s="4" t="s">
        <v>0</v>
      </c>
      <c r="D37" s="21">
        <v>33</v>
      </c>
      <c r="E37" s="19">
        <v>71.978568866381593</v>
      </c>
      <c r="F37" s="19">
        <v>70.653081905942912</v>
      </c>
      <c r="G37" s="19">
        <v>68.602084866003523</v>
      </c>
      <c r="H37" s="19">
        <v>51.643261014052165</v>
      </c>
      <c r="I37" s="19">
        <v>29.034085778087086</v>
      </c>
      <c r="J37" s="19">
        <v>10.711996283124739</v>
      </c>
      <c r="K37" s="19">
        <v>1.596628185321737</v>
      </c>
      <c r="L37" s="19">
        <v>-2.3853344159386762</v>
      </c>
      <c r="M37" s="19">
        <v>-9.3667548184860792</v>
      </c>
      <c r="N37" s="19">
        <v>-20.389442109123252</v>
      </c>
      <c r="O37" s="4" t="s">
        <v>63</v>
      </c>
    </row>
    <row r="38" spans="2:15" x14ac:dyDescent="0.35">
      <c r="B38" s="4" t="s">
        <v>3</v>
      </c>
      <c r="C38" s="4" t="s">
        <v>0</v>
      </c>
      <c r="D38" s="21">
        <v>34</v>
      </c>
      <c r="E38" s="19">
        <v>71.966647450084608</v>
      </c>
      <c r="F38" s="19">
        <v>70.624025959469364</v>
      </c>
      <c r="G38" s="19">
        <v>68.555605226129018</v>
      </c>
      <c r="H38" s="19">
        <v>51.549013089074528</v>
      </c>
      <c r="I38" s="19">
        <v>28.877022656379921</v>
      </c>
      <c r="J38" s="19">
        <v>10.50060284337918</v>
      </c>
      <c r="K38" s="19">
        <v>1.3489867794962191</v>
      </c>
      <c r="L38" s="19">
        <v>-2.6574624003122151</v>
      </c>
      <c r="M38" s="19">
        <v>-9.6549000586532632</v>
      </c>
      <c r="N38" s="19">
        <v>-20.687479310481315</v>
      </c>
      <c r="O38" s="4" t="s">
        <v>64</v>
      </c>
    </row>
    <row r="39" spans="2:15" x14ac:dyDescent="0.35">
      <c r="B39" s="4" t="s">
        <v>3</v>
      </c>
      <c r="C39" s="4" t="s">
        <v>0</v>
      </c>
      <c r="D39" s="21">
        <v>35</v>
      </c>
      <c r="E39" s="19">
        <v>66.873987788058699</v>
      </c>
      <c r="F39" s="19">
        <v>58.211738454247325</v>
      </c>
      <c r="G39" s="19">
        <v>48.700163456673799</v>
      </c>
      <c r="H39" s="19">
        <v>11.287638617634919</v>
      </c>
      <c r="I39" s="19">
        <v>-38.218111376603147</v>
      </c>
      <c r="J39" s="19">
        <v>-79.803671127862614</v>
      </c>
      <c r="K39" s="19">
        <v>-104.43990328828082</v>
      </c>
      <c r="L39" s="19">
        <v>-118.90667091732533</v>
      </c>
      <c r="M39" s="19">
        <v>-132.74645267677312</v>
      </c>
      <c r="N39" s="19">
        <v>-148.00473720389547</v>
      </c>
      <c r="O39" s="4" t="s">
        <v>65</v>
      </c>
    </row>
    <row r="40" spans="2:15" x14ac:dyDescent="0.35">
      <c r="B40" s="4" t="s">
        <v>3</v>
      </c>
      <c r="C40" s="4" t="s">
        <v>0</v>
      </c>
      <c r="D40" s="21">
        <v>36</v>
      </c>
      <c r="E40" s="19">
        <v>71.764468499431175</v>
      </c>
      <c r="F40" s="19">
        <v>70.131257263040069</v>
      </c>
      <c r="G40" s="19">
        <v>67.767342776226371</v>
      </c>
      <c r="H40" s="19">
        <v>49.95063366010978</v>
      </c>
      <c r="I40" s="19">
        <v>26.213341065031667</v>
      </c>
      <c r="J40" s="19">
        <v>6.9155167463901019</v>
      </c>
      <c r="K40" s="19">
        <v>-2.8508396774295544</v>
      </c>
      <c r="L40" s="19">
        <v>-7.272564243366185</v>
      </c>
      <c r="M40" s="19">
        <v>-14.541643448988879</v>
      </c>
      <c r="N40" s="19">
        <v>-25.741983500679577</v>
      </c>
      <c r="O40" s="4" t="s">
        <v>66</v>
      </c>
    </row>
    <row r="41" spans="2:15" x14ac:dyDescent="0.35">
      <c r="B41" s="4" t="s">
        <v>3</v>
      </c>
      <c r="C41" s="4" t="s">
        <v>0</v>
      </c>
      <c r="D41" s="21">
        <v>37</v>
      </c>
      <c r="E41" s="19">
        <v>68.479078208579551</v>
      </c>
      <c r="F41" s="19">
        <v>62.123808981940321</v>
      </c>
      <c r="G41" s="19">
        <v>54.958146808085118</v>
      </c>
      <c r="H41" s="19">
        <v>23.977107533647796</v>
      </c>
      <c r="I41" s="19">
        <v>-17.071252162166246</v>
      </c>
      <c r="J41" s="19">
        <v>-51.341819226754133</v>
      </c>
      <c r="K41" s="19">
        <v>-71.097652811292562</v>
      </c>
      <c r="L41" s="19">
        <v>-82.267566133802205</v>
      </c>
      <c r="M41" s="19">
        <v>-93.950796758979848</v>
      </c>
      <c r="N41" s="19">
        <v>-107.8772351570756</v>
      </c>
      <c r="O41" s="4" t="s">
        <v>67</v>
      </c>
    </row>
    <row r="42" spans="2:15" x14ac:dyDescent="0.35">
      <c r="B42" s="4" t="s">
        <v>3</v>
      </c>
      <c r="C42" s="4" t="s">
        <v>0</v>
      </c>
      <c r="D42" s="4" t="s">
        <v>69</v>
      </c>
      <c r="E42" s="19">
        <v>57.803907536048442</v>
      </c>
      <c r="F42" s="19">
        <v>40.172258202456099</v>
      </c>
      <c r="G42" s="19">
        <v>24.950749018314166</v>
      </c>
      <c r="H42" s="19">
        <v>-26.824551726973603</v>
      </c>
      <c r="I42" s="19">
        <v>-99.182503731369579</v>
      </c>
      <c r="J42" s="19">
        <v>-160.13240846463512</v>
      </c>
      <c r="K42" s="19">
        <v>-198.03740264361855</v>
      </c>
      <c r="L42" s="19">
        <v>-221.84079716532187</v>
      </c>
      <c r="M42" s="19">
        <v>-242.1469852452916</v>
      </c>
      <c r="N42" s="19">
        <v>-261.7163861080067</v>
      </c>
      <c r="O42" s="4" t="s">
        <v>69</v>
      </c>
    </row>
    <row r="43" spans="2:15" x14ac:dyDescent="0.35">
      <c r="B43" s="4" t="s">
        <v>3</v>
      </c>
      <c r="C43" s="4" t="s">
        <v>0</v>
      </c>
      <c r="D43" s="4" t="s">
        <v>70</v>
      </c>
      <c r="E43" s="19">
        <v>71.978568866381593</v>
      </c>
      <c r="F43" s="19">
        <v>70.653081905942912</v>
      </c>
      <c r="G43" s="19">
        <v>68.602084866003523</v>
      </c>
      <c r="H43" s="19">
        <v>51.643261014052165</v>
      </c>
      <c r="I43" s="19">
        <v>29.034085778087086</v>
      </c>
      <c r="J43" s="19">
        <v>11.466144</v>
      </c>
      <c r="K43" s="19">
        <v>11.539236000000001</v>
      </c>
      <c r="L43" s="19">
        <v>11.57934</v>
      </c>
      <c r="M43" s="19">
        <v>11.576317999999999</v>
      </c>
      <c r="N43" s="19">
        <v>11.523325999999999</v>
      </c>
      <c r="O43" s="4" t="s">
        <v>70</v>
      </c>
    </row>
    <row r="44" spans="2:15" x14ac:dyDescent="0.35">
      <c r="B44" s="4" t="s">
        <v>3</v>
      </c>
      <c r="C44" s="4" t="s">
        <v>0</v>
      </c>
      <c r="D44" s="4" t="s">
        <v>71</v>
      </c>
      <c r="E44" s="19">
        <v>59.361919637045716</v>
      </c>
      <c r="F44" s="19">
        <v>45.822067765572342</v>
      </c>
      <c r="G44" s="19">
        <v>30.925192852361629</v>
      </c>
      <c r="H44" s="19">
        <v>4.0396098936124663</v>
      </c>
      <c r="I44" s="19">
        <v>-43.822290573463746</v>
      </c>
      <c r="J44" s="19">
        <v>-87.346413844919439</v>
      </c>
      <c r="K44" s="19">
        <v>-113.27601197964088</v>
      </c>
      <c r="L44" s="19">
        <v>-128.6164867692811</v>
      </c>
      <c r="M44" s="19">
        <v>-143.02778124752507</v>
      </c>
      <c r="N44" s="19">
        <v>-158.639021468636</v>
      </c>
      <c r="O44" s="4" t="s">
        <v>71</v>
      </c>
    </row>
    <row r="45" spans="2:15" x14ac:dyDescent="0.35">
      <c r="B45" s="4" t="s">
        <v>3</v>
      </c>
      <c r="C45" s="4" t="s">
        <v>0</v>
      </c>
      <c r="D45" s="4" t="s">
        <v>72</v>
      </c>
      <c r="E45" s="19">
        <v>69.591452223703115</v>
      </c>
      <c r="F45" s="19">
        <v>64.834986835038663</v>
      </c>
      <c r="G45" s="19">
        <v>59.295109996069826</v>
      </c>
      <c r="H45" s="19">
        <v>32.771275953960505</v>
      </c>
      <c r="I45" s="19">
        <v>11.386728</v>
      </c>
      <c r="J45" s="19">
        <v>11.009303256624948</v>
      </c>
      <c r="K45" s="19">
        <v>9.1862296370643541</v>
      </c>
      <c r="L45" s="19">
        <v>8.3898371168122736</v>
      </c>
      <c r="M45" s="19">
        <v>6.9935530363027993</v>
      </c>
      <c r="N45" s="19">
        <v>5.1554334697645317</v>
      </c>
      <c r="O45" s="4" t="s">
        <v>72</v>
      </c>
    </row>
    <row r="46" spans="2:15" x14ac:dyDescent="0.35">
      <c r="B46" s="4" t="s">
        <v>3</v>
      </c>
      <c r="C46" s="4" t="s">
        <v>0</v>
      </c>
      <c r="D46" s="25" t="s">
        <v>98</v>
      </c>
      <c r="E46" s="19">
        <v>68.318047817161414</v>
      </c>
      <c r="F46" s="19">
        <v>60.820073549389207</v>
      </c>
      <c r="G46" s="19">
        <v>53.371652148492203</v>
      </c>
      <c r="H46" s="19">
        <v>20.701198980965884</v>
      </c>
      <c r="I46" s="19">
        <v>-27.735353735911232</v>
      </c>
      <c r="J46" s="19">
        <v>-64.098396377307651</v>
      </c>
      <c r="K46" s="19">
        <v>-78.906674623295075</v>
      </c>
      <c r="L46" s="19">
        <v>-87.938605747107459</v>
      </c>
      <c r="M46" s="19">
        <v>-96.027788077442693</v>
      </c>
      <c r="N46" s="19">
        <v>-104.49835787144249</v>
      </c>
      <c r="O46" s="4" t="s">
        <v>98</v>
      </c>
    </row>
    <row r="47" spans="2:15" x14ac:dyDescent="0.35">
      <c r="B47" s="17" t="s">
        <v>3</v>
      </c>
      <c r="C47" s="17" t="s">
        <v>0</v>
      </c>
      <c r="D47" s="26" t="s">
        <v>99</v>
      </c>
      <c r="E47" s="20">
        <v>67.56938500574968</v>
      </c>
      <c r="F47" s="20">
        <v>59.417376793595416</v>
      </c>
      <c r="G47" s="20">
        <v>50.32259015816264</v>
      </c>
      <c r="H47" s="20">
        <v>21.006997485342232</v>
      </c>
      <c r="I47" s="20">
        <v>-17.297751176778512</v>
      </c>
      <c r="J47" s="20">
        <v>-47.394228026469335</v>
      </c>
      <c r="K47" s="20">
        <v>-65.096551731771939</v>
      </c>
      <c r="L47" s="20">
        <v>-75.771044571008176</v>
      </c>
      <c r="M47" s="20">
        <v>-85.32234770595538</v>
      </c>
      <c r="N47" s="20">
        <v>-96.523638442277843</v>
      </c>
      <c r="O47" s="17" t="s">
        <v>99</v>
      </c>
    </row>
    <row r="50" spans="2:15" x14ac:dyDescent="0.35">
      <c r="B50" s="4" t="s">
        <v>3</v>
      </c>
      <c r="C50" s="4" t="s">
        <v>1</v>
      </c>
      <c r="D50" s="21">
        <v>1</v>
      </c>
      <c r="E50" s="19">
        <v>68.076202222794876</v>
      </c>
      <c r="F50" s="19">
        <v>52.259069017568336</v>
      </c>
      <c r="G50" s="19">
        <v>35.62184460352173</v>
      </c>
      <c r="H50" s="19">
        <v>-2.5590434453522466</v>
      </c>
      <c r="I50" s="19">
        <v>-43.879270294235397</v>
      </c>
      <c r="J50" s="19">
        <v>-73.644470427237565</v>
      </c>
      <c r="K50" s="19">
        <v>-90.707903788240387</v>
      </c>
      <c r="L50" s="19">
        <v>-98.814648507311304</v>
      </c>
      <c r="M50" s="19">
        <v>-108.44866889195883</v>
      </c>
      <c r="N50" s="19">
        <v>-119.62410301235661</v>
      </c>
      <c r="O50" s="4" t="s">
        <v>31</v>
      </c>
    </row>
    <row r="51" spans="2:15" x14ac:dyDescent="0.35">
      <c r="B51" s="4" t="s">
        <v>3</v>
      </c>
      <c r="C51" s="4" t="s">
        <v>1</v>
      </c>
      <c r="D51" s="21">
        <v>2</v>
      </c>
      <c r="E51" s="19">
        <v>69.62911053275711</v>
      </c>
      <c r="F51" s="19">
        <v>57.446361957460105</v>
      </c>
      <c r="G51" s="19">
        <v>44.481177519393349</v>
      </c>
      <c r="H51" s="19">
        <v>13.404523590944301</v>
      </c>
      <c r="I51" s="19">
        <v>-20.025487836656293</v>
      </c>
      <c r="J51" s="19">
        <v>-43.714682709919117</v>
      </c>
      <c r="K51" s="19">
        <v>-56.67485040552603</v>
      </c>
      <c r="L51" s="19">
        <v>-62.206176807838752</v>
      </c>
      <c r="M51" s="19">
        <v>-70.16274096071848</v>
      </c>
      <c r="N51" s="19">
        <v>-80.536729699498764</v>
      </c>
      <c r="O51" s="4" t="s">
        <v>32</v>
      </c>
    </row>
    <row r="52" spans="2:15" x14ac:dyDescent="0.35">
      <c r="B52" s="4" t="s">
        <v>3</v>
      </c>
      <c r="C52" s="4" t="s">
        <v>1</v>
      </c>
      <c r="D52" s="21">
        <v>3</v>
      </c>
      <c r="E52" s="19">
        <v>68.715024031792069</v>
      </c>
      <c r="F52" s="19">
        <v>54.392972119510397</v>
      </c>
      <c r="G52" s="19">
        <v>39.266319324610137</v>
      </c>
      <c r="H52" s="19">
        <v>4.0079088381492332</v>
      </c>
      <c r="I52" s="19">
        <v>-34.06651035005892</v>
      </c>
      <c r="J52" s="19">
        <v>-61.332216696723158</v>
      </c>
      <c r="K52" s="19">
        <v>-76.707684594247951</v>
      </c>
      <c r="L52" s="19">
        <v>-83.754976300232755</v>
      </c>
      <c r="M52" s="19">
        <v>-92.698939443498418</v>
      </c>
      <c r="N52" s="19">
        <v>-103.54468198763708</v>
      </c>
      <c r="O52" s="4" t="s">
        <v>33</v>
      </c>
    </row>
    <row r="53" spans="2:15" x14ac:dyDescent="0.35">
      <c r="B53" s="4" t="s">
        <v>3</v>
      </c>
      <c r="C53" s="4" t="s">
        <v>1</v>
      </c>
      <c r="D53" s="21">
        <v>4</v>
      </c>
      <c r="E53" s="19">
        <v>64.394029468296168</v>
      </c>
      <c r="F53" s="19">
        <v>39.959238686093499</v>
      </c>
      <c r="G53" s="19">
        <v>14.615070361551741</v>
      </c>
      <c r="H53" s="19">
        <v>-40.410995958307673</v>
      </c>
      <c r="I53" s="19">
        <v>-100.44007771188153</v>
      </c>
      <c r="J53" s="19">
        <v>-144.61237508306323</v>
      </c>
      <c r="K53" s="19">
        <v>-171.4052515416808</v>
      </c>
      <c r="L53" s="19">
        <v>-185.61868980895909</v>
      </c>
      <c r="M53" s="19">
        <v>-199.23020428894671</v>
      </c>
      <c r="N53" s="19">
        <v>-212.30598264053907</v>
      </c>
      <c r="O53" s="4" t="s">
        <v>34</v>
      </c>
    </row>
    <row r="54" spans="2:15" x14ac:dyDescent="0.35">
      <c r="B54" s="4" t="s">
        <v>3</v>
      </c>
      <c r="C54" s="4" t="s">
        <v>1</v>
      </c>
      <c r="D54" s="21">
        <v>5</v>
      </c>
      <c r="E54" s="19">
        <v>71.072906973104253</v>
      </c>
      <c r="F54" s="19">
        <v>62.269180557635949</v>
      </c>
      <c r="G54" s="19">
        <v>52.71802785094745</v>
      </c>
      <c r="H54" s="19">
        <v>28.246443821771173</v>
      </c>
      <c r="I54" s="19">
        <v>2.1522582544216422</v>
      </c>
      <c r="J54" s="19">
        <v>-15.887849219884927</v>
      </c>
      <c r="K54" s="19">
        <v>-25.033058670055411</v>
      </c>
      <c r="L54" s="19">
        <v>-28.169923162230813</v>
      </c>
      <c r="M54" s="19">
        <v>-34.566894053404511</v>
      </c>
      <c r="N54" s="19">
        <v>-44.195749301888632</v>
      </c>
      <c r="O54" s="4" t="s">
        <v>35</v>
      </c>
    </row>
    <row r="55" spans="2:15" x14ac:dyDescent="0.35">
      <c r="B55" s="4" t="s">
        <v>3</v>
      </c>
      <c r="C55" s="4" t="s">
        <v>1</v>
      </c>
      <c r="D55" s="21">
        <v>6</v>
      </c>
      <c r="E55" s="19">
        <v>69.686362046211684</v>
      </c>
      <c r="F55" s="19">
        <v>57.6376033653628</v>
      </c>
      <c r="G55" s="19">
        <v>44.807797072123932</v>
      </c>
      <c r="H55" s="19">
        <v>13.993056968670615</v>
      </c>
      <c r="I55" s="19">
        <v>-19.14606363720339</v>
      </c>
      <c r="J55" s="19">
        <v>-42.611252692063196</v>
      </c>
      <c r="K55" s="19">
        <v>-55.42014412239223</v>
      </c>
      <c r="L55" s="19">
        <v>-60.856521843274678</v>
      </c>
      <c r="M55" s="19">
        <v>-68.751242738953465</v>
      </c>
      <c r="N55" s="19">
        <v>-79.095684362328143</v>
      </c>
      <c r="O55" s="4" t="s">
        <v>36</v>
      </c>
    </row>
    <row r="56" spans="2:15" x14ac:dyDescent="0.35">
      <c r="B56" s="4" t="s">
        <v>3</v>
      </c>
      <c r="C56" s="4" t="s">
        <v>1</v>
      </c>
      <c r="D56" s="21">
        <v>7</v>
      </c>
      <c r="E56" s="19">
        <v>66.071473452757544</v>
      </c>
      <c r="F56" s="19">
        <v>45.562527226594639</v>
      </c>
      <c r="G56" s="19">
        <v>24.184878579289258</v>
      </c>
      <c r="H56" s="19">
        <v>-23.167228683836264</v>
      </c>
      <c r="I56" s="19">
        <v>-74.673338211923962</v>
      </c>
      <c r="J56" s="19">
        <v>-112.28236432805438</v>
      </c>
      <c r="K56" s="19">
        <v>-134.64291322237898</v>
      </c>
      <c r="L56" s="19">
        <v>-146.07439718159975</v>
      </c>
      <c r="M56" s="19">
        <v>-157.8739316192856</v>
      </c>
      <c r="N56" s="19">
        <v>-170.08399257749156</v>
      </c>
      <c r="O56" s="4" t="s">
        <v>37</v>
      </c>
    </row>
    <row r="57" spans="2:15" x14ac:dyDescent="0.35">
      <c r="B57" s="4" t="s">
        <v>3</v>
      </c>
      <c r="C57" s="4" t="s">
        <v>1</v>
      </c>
      <c r="D57" s="21">
        <v>8</v>
      </c>
      <c r="E57" s="19">
        <v>70.582388068750447</v>
      </c>
      <c r="F57" s="19">
        <v>60.630664469393842</v>
      </c>
      <c r="G57" s="19">
        <v>49.919620342068399</v>
      </c>
      <c r="H57" s="19">
        <v>23.204013845713387</v>
      </c>
      <c r="I57" s="19">
        <v>-5.3824629913358946</v>
      </c>
      <c r="J57" s="19">
        <v>-25.341805119572442</v>
      </c>
      <c r="K57" s="19">
        <v>-35.783117736652727</v>
      </c>
      <c r="L57" s="19">
        <v>-39.733482525584023</v>
      </c>
      <c r="M57" s="19">
        <v>-46.660313414047735</v>
      </c>
      <c r="N57" s="19">
        <v>-56.542322121733825</v>
      </c>
      <c r="O57" s="4" t="s">
        <v>38</v>
      </c>
    </row>
    <row r="58" spans="2:15" x14ac:dyDescent="0.35">
      <c r="B58" s="4" t="s">
        <v>3</v>
      </c>
      <c r="C58" s="4" t="s">
        <v>1</v>
      </c>
      <c r="D58" s="21">
        <v>9</v>
      </c>
      <c r="E58" s="19">
        <v>66.338696317374897</v>
      </c>
      <c r="F58" s="19">
        <v>46.455151259909869</v>
      </c>
      <c r="G58" s="19">
        <v>25.70938347451747</v>
      </c>
      <c r="H58" s="19">
        <v>-20.420234488761096</v>
      </c>
      <c r="I58" s="19">
        <v>-70.568603863230607</v>
      </c>
      <c r="J58" s="19">
        <v>-107.13207724419847</v>
      </c>
      <c r="K58" s="19">
        <v>-128.78654040354508</v>
      </c>
      <c r="L58" s="19">
        <v>-139.77484902795888</v>
      </c>
      <c r="M58" s="19">
        <v>-151.28572852275619</v>
      </c>
      <c r="N58" s="19">
        <v>-163.35787758408051</v>
      </c>
      <c r="O58" s="4" t="s">
        <v>39</v>
      </c>
    </row>
    <row r="59" spans="2:15" x14ac:dyDescent="0.35">
      <c r="B59" s="4" t="s">
        <v>3</v>
      </c>
      <c r="C59" s="4" t="s">
        <v>1</v>
      </c>
      <c r="D59" s="21">
        <v>10</v>
      </c>
      <c r="E59" s="19">
        <v>70.931543287411486</v>
      </c>
      <c r="F59" s="19">
        <v>61.796973123335498</v>
      </c>
      <c r="G59" s="19">
        <v>51.911548842668324</v>
      </c>
      <c r="H59" s="19">
        <v>26.793255208781424</v>
      </c>
      <c r="I59" s="19">
        <v>-1.9189077197457664E-2</v>
      </c>
      <c r="J59" s="19">
        <v>-18.612404865945486</v>
      </c>
      <c r="K59" s="19">
        <v>-28.131141042784702</v>
      </c>
      <c r="L59" s="19">
        <v>-31.502449914658531</v>
      </c>
      <c r="M59" s="19">
        <v>-38.052122284721669</v>
      </c>
      <c r="N59" s="19">
        <v>-47.753934366716244</v>
      </c>
      <c r="O59" s="4" t="s">
        <v>40</v>
      </c>
    </row>
    <row r="60" spans="2:15" x14ac:dyDescent="0.35">
      <c r="B60" s="4" t="s">
        <v>3</v>
      </c>
      <c r="C60" s="4" t="s">
        <v>1</v>
      </c>
      <c r="D60" s="21">
        <v>11</v>
      </c>
      <c r="E60" s="19">
        <v>69.427944144906334</v>
      </c>
      <c r="F60" s="19">
        <v>56.774391193476426</v>
      </c>
      <c r="G60" s="19">
        <v>43.333524441603572</v>
      </c>
      <c r="H60" s="19">
        <v>11.336575923136552</v>
      </c>
      <c r="I60" s="19">
        <v>-23.115547451113745</v>
      </c>
      <c r="J60" s="19">
        <v>-47.591838396194156</v>
      </c>
      <c r="K60" s="19">
        <v>-61.083550116006776</v>
      </c>
      <c r="L60" s="19">
        <v>-66.948500594295766</v>
      </c>
      <c r="M60" s="19">
        <v>-75.122365284984298</v>
      </c>
      <c r="N60" s="19">
        <v>-85.600174623760978</v>
      </c>
      <c r="O60" s="4" t="s">
        <v>41</v>
      </c>
    </row>
    <row r="61" spans="2:15" x14ac:dyDescent="0.35">
      <c r="B61" s="4" t="s">
        <v>3</v>
      </c>
      <c r="C61" s="4" t="s">
        <v>1</v>
      </c>
      <c r="D61" s="21">
        <v>12</v>
      </c>
      <c r="E61" s="19">
        <v>59.434741892622213</v>
      </c>
      <c r="F61" s="19">
        <v>32.927759583522473</v>
      </c>
      <c r="G61" s="19">
        <v>5.4107041162743119</v>
      </c>
      <c r="H61" s="19">
        <v>-54.80003147727929</v>
      </c>
      <c r="I61" s="19">
        <v>-120.68566088327402</v>
      </c>
      <c r="J61" s="19">
        <v>-169.18630004114416</v>
      </c>
      <c r="K61" s="19">
        <v>-199.22328687215773</v>
      </c>
      <c r="L61" s="19">
        <v>-215.89065350498444</v>
      </c>
      <c r="M61" s="19">
        <v>-231.44613370329193</v>
      </c>
      <c r="N61" s="19">
        <v>-245.91386403057689</v>
      </c>
      <c r="O61" s="4" t="s">
        <v>42</v>
      </c>
    </row>
    <row r="62" spans="2:15" x14ac:dyDescent="0.35">
      <c r="B62" s="4" t="s">
        <v>3</v>
      </c>
      <c r="C62" s="4" t="s">
        <v>1</v>
      </c>
      <c r="D62" s="21">
        <v>13</v>
      </c>
      <c r="E62" s="19">
        <v>60.386213116880796</v>
      </c>
      <c r="F62" s="19">
        <v>35.615070684370679</v>
      </c>
      <c r="G62" s="19">
        <v>9.8559194935918342</v>
      </c>
      <c r="H62" s="19">
        <v>-46.903322445995556</v>
      </c>
      <c r="I62" s="19">
        <v>-108.95053986460161</v>
      </c>
      <c r="J62" s="19">
        <v>-154.5046905979539</v>
      </c>
      <c r="K62" s="19">
        <v>-182.53531265633043</v>
      </c>
      <c r="L62" s="19">
        <v>-197.92187082943249</v>
      </c>
      <c r="M62" s="19">
        <v>-212.62531941142154</v>
      </c>
      <c r="N62" s="19">
        <v>-226.66212053788749</v>
      </c>
      <c r="O62" s="4" t="s">
        <v>43</v>
      </c>
    </row>
    <row r="63" spans="2:15" x14ac:dyDescent="0.35">
      <c r="B63" s="4" t="s">
        <v>3</v>
      </c>
      <c r="C63" s="4" t="s">
        <v>1</v>
      </c>
      <c r="D63" s="21">
        <v>14</v>
      </c>
      <c r="E63" s="19">
        <v>58.522134935101711</v>
      </c>
      <c r="F63" s="19">
        <v>30.350215728145027</v>
      </c>
      <c r="G63" s="19">
        <v>1.1470602166090684</v>
      </c>
      <c r="H63" s="19">
        <v>-62.374187604891226</v>
      </c>
      <c r="I63" s="19">
        <v>-131.94144331361585</v>
      </c>
      <c r="J63" s="19">
        <v>-183.26821716469641</v>
      </c>
      <c r="K63" s="19">
        <v>-215.22961579519398</v>
      </c>
      <c r="L63" s="19">
        <v>-233.12547434852686</v>
      </c>
      <c r="M63" s="19">
        <v>-249.49818365608627</v>
      </c>
      <c r="N63" s="19">
        <v>-264.37924123577716</v>
      </c>
      <c r="O63" s="4" t="s">
        <v>44</v>
      </c>
    </row>
    <row r="64" spans="2:15" x14ac:dyDescent="0.35">
      <c r="B64" s="4" t="s">
        <v>3</v>
      </c>
      <c r="C64" s="4" t="s">
        <v>1</v>
      </c>
      <c r="D64" s="21">
        <v>15</v>
      </c>
      <c r="E64" s="19">
        <v>59.356073520681569</v>
      </c>
      <c r="F64" s="19">
        <v>32.7055706367506</v>
      </c>
      <c r="G64" s="19">
        <v>5.0431702931346809</v>
      </c>
      <c r="H64" s="19">
        <v>-55.452937447887294</v>
      </c>
      <c r="I64" s="19">
        <v>-121.65592970646919</v>
      </c>
      <c r="J64" s="19">
        <v>-170.40018679138637</v>
      </c>
      <c r="K64" s="19">
        <v>-200.60306140351014</v>
      </c>
      <c r="L64" s="19">
        <v>-217.37632626397146</v>
      </c>
      <c r="M64" s="19">
        <v>-233.00225309102481</v>
      </c>
      <c r="N64" s="19">
        <v>-247.50561297576334</v>
      </c>
      <c r="O64" s="4" t="s">
        <v>45</v>
      </c>
    </row>
    <row r="65" spans="2:15" x14ac:dyDescent="0.35">
      <c r="B65" s="4" t="s">
        <v>3</v>
      </c>
      <c r="C65" s="4" t="s">
        <v>1</v>
      </c>
      <c r="D65" s="21">
        <v>16</v>
      </c>
      <c r="E65" s="19">
        <v>59.612391750415668</v>
      </c>
      <c r="F65" s="19">
        <v>33.429509318817388</v>
      </c>
      <c r="G65" s="19">
        <v>6.2406733886052974</v>
      </c>
      <c r="H65" s="19">
        <v>-53.325631410648754</v>
      </c>
      <c r="I65" s="19">
        <v>-118.49458822967833</v>
      </c>
      <c r="J65" s="19">
        <v>-166.44508647286807</v>
      </c>
      <c r="K65" s="19">
        <v>-196.10746353381899</v>
      </c>
      <c r="L65" s="19">
        <v>-212.53568952326145</v>
      </c>
      <c r="M65" s="19">
        <v>-227.93208630252764</v>
      </c>
      <c r="N65" s="19">
        <v>-242.31935753731167</v>
      </c>
      <c r="O65" s="4" t="s">
        <v>46</v>
      </c>
    </row>
    <row r="66" spans="2:15" x14ac:dyDescent="0.35">
      <c r="B66" s="4" t="s">
        <v>3</v>
      </c>
      <c r="C66" s="4" t="s">
        <v>1</v>
      </c>
      <c r="D66" s="21">
        <v>17</v>
      </c>
      <c r="E66" s="19">
        <v>60.378977599957885</v>
      </c>
      <c r="F66" s="19">
        <v>52.77696902833069</v>
      </c>
      <c r="G66" s="19">
        <v>44.803083763094001</v>
      </c>
      <c r="H66" s="19">
        <v>28.169136411001805</v>
      </c>
      <c r="I66" s="19">
        <v>11.386728</v>
      </c>
      <c r="J66" s="19">
        <v>11.466144</v>
      </c>
      <c r="K66" s="19">
        <v>11.539236000000001</v>
      </c>
      <c r="L66" s="19">
        <v>11.57934</v>
      </c>
      <c r="M66" s="19">
        <v>11.576317999999999</v>
      </c>
      <c r="N66" s="19">
        <v>11.523325999999999</v>
      </c>
      <c r="O66" s="4" t="s">
        <v>47</v>
      </c>
    </row>
    <row r="67" spans="2:15" x14ac:dyDescent="0.35">
      <c r="B67" s="4" t="s">
        <v>3</v>
      </c>
      <c r="C67" s="4" t="s">
        <v>1</v>
      </c>
      <c r="D67" s="21">
        <v>18</v>
      </c>
      <c r="E67" s="19">
        <v>59.14438938566331</v>
      </c>
      <c r="F67" s="19">
        <v>45.860883636352163</v>
      </c>
      <c r="G67" s="19">
        <v>30.683020549328294</v>
      </c>
      <c r="H67" s="19">
        <v>12.350434074551831</v>
      </c>
      <c r="I67" s="19">
        <v>11.386728</v>
      </c>
      <c r="J67" s="19">
        <v>11.466144</v>
      </c>
      <c r="K67" s="19">
        <v>11.539236000000001</v>
      </c>
      <c r="L67" s="19">
        <v>11.57934</v>
      </c>
      <c r="M67" s="19">
        <v>11.576317999999999</v>
      </c>
      <c r="N67" s="19">
        <v>11.523325999999999</v>
      </c>
      <c r="O67" s="4" t="s">
        <v>48</v>
      </c>
    </row>
    <row r="68" spans="2:15" x14ac:dyDescent="0.35">
      <c r="B68" s="4" t="s">
        <v>3</v>
      </c>
      <c r="C68" s="4" t="s">
        <v>1</v>
      </c>
      <c r="D68" s="21">
        <v>19</v>
      </c>
      <c r="E68" s="19">
        <v>60.378977599957885</v>
      </c>
      <c r="F68" s="19">
        <v>52.163086333298217</v>
      </c>
      <c r="G68" s="19">
        <v>43.94719506663855</v>
      </c>
      <c r="H68" s="19">
        <v>27.515412533319228</v>
      </c>
      <c r="I68" s="19">
        <v>11.083629999999999</v>
      </c>
      <c r="J68" s="19">
        <v>11.083629999999999</v>
      </c>
      <c r="K68" s="19">
        <v>11.083629999999999</v>
      </c>
      <c r="L68" s="19">
        <v>11.083629999999999</v>
      </c>
      <c r="M68" s="19">
        <v>11.083629999999999</v>
      </c>
      <c r="N68" s="19">
        <v>11.083629999999999</v>
      </c>
      <c r="O68" s="4" t="s">
        <v>49</v>
      </c>
    </row>
    <row r="69" spans="2:15" x14ac:dyDescent="0.35">
      <c r="B69" s="4" t="s">
        <v>3</v>
      </c>
      <c r="C69" s="4" t="s">
        <v>1</v>
      </c>
      <c r="D69" s="21">
        <v>20</v>
      </c>
      <c r="E69" s="19">
        <v>59.14438938566331</v>
      </c>
      <c r="F69" s="19">
        <v>45.327446355629547</v>
      </c>
      <c r="G69" s="19">
        <v>30.096872269889715</v>
      </c>
      <c r="H69" s="19">
        <v>12.063816354488331</v>
      </c>
      <c r="I69" s="19">
        <v>11.083629999999999</v>
      </c>
      <c r="J69" s="19">
        <v>11.083629999999999</v>
      </c>
      <c r="K69" s="19">
        <v>11.083629999999999</v>
      </c>
      <c r="L69" s="19">
        <v>11.083629999999999</v>
      </c>
      <c r="M69" s="19">
        <v>11.083629999999999</v>
      </c>
      <c r="N69" s="19">
        <v>11.083629999999999</v>
      </c>
      <c r="O69" s="4" t="s">
        <v>50</v>
      </c>
    </row>
    <row r="70" spans="2:15" x14ac:dyDescent="0.35">
      <c r="B70" s="4" t="s">
        <v>3</v>
      </c>
      <c r="C70" s="4" t="s">
        <v>1</v>
      </c>
      <c r="D70" s="21">
        <v>21</v>
      </c>
      <c r="E70" s="19">
        <v>60.77975278369744</v>
      </c>
      <c r="F70" s="19">
        <v>53.38520660435514</v>
      </c>
      <c r="G70" s="19">
        <v>45.62024463536472</v>
      </c>
      <c r="H70" s="19">
        <v>29.400027367904531</v>
      </c>
      <c r="I70" s="19">
        <v>11.386728</v>
      </c>
      <c r="J70" s="19">
        <v>11.466144</v>
      </c>
      <c r="K70" s="19">
        <v>11.539236000000001</v>
      </c>
      <c r="L70" s="19">
        <v>11.57934</v>
      </c>
      <c r="M70" s="19">
        <v>11.576317999999999</v>
      </c>
      <c r="N70" s="19">
        <v>11.523325999999999</v>
      </c>
      <c r="O70" s="4" t="s">
        <v>51</v>
      </c>
    </row>
    <row r="71" spans="2:15" x14ac:dyDescent="0.35">
      <c r="B71" s="4" t="s">
        <v>3</v>
      </c>
      <c r="C71" s="4" t="s">
        <v>1</v>
      </c>
      <c r="D71" s="21">
        <v>22</v>
      </c>
      <c r="E71" s="19">
        <v>59.364995963850674</v>
      </c>
      <c r="F71" s="19">
        <v>46.418114777979461</v>
      </c>
      <c r="G71" s="19">
        <v>31.560824224447767</v>
      </c>
      <c r="H71" s="19">
        <v>12.670070039628397</v>
      </c>
      <c r="I71" s="19">
        <v>11.386728</v>
      </c>
      <c r="J71" s="19">
        <v>11.466144</v>
      </c>
      <c r="K71" s="19">
        <v>11.539236000000001</v>
      </c>
      <c r="L71" s="19">
        <v>11.57934</v>
      </c>
      <c r="M71" s="19">
        <v>11.576317999999999</v>
      </c>
      <c r="N71" s="19">
        <v>11.523325999999999</v>
      </c>
      <c r="O71" s="4" t="s">
        <v>52</v>
      </c>
    </row>
    <row r="72" spans="2:15" x14ac:dyDescent="0.35">
      <c r="B72" s="4" t="s">
        <v>3</v>
      </c>
      <c r="C72" s="4" t="s">
        <v>1</v>
      </c>
      <c r="D72" s="21">
        <v>23</v>
      </c>
      <c r="E72" s="19">
        <v>60.77975278369744</v>
      </c>
      <c r="F72" s="19">
        <v>52.764249108907556</v>
      </c>
      <c r="G72" s="19">
        <v>44.74874543411768</v>
      </c>
      <c r="H72" s="19">
        <v>28.71773808453786</v>
      </c>
      <c r="I72" s="19">
        <v>11.083629999999999</v>
      </c>
      <c r="J72" s="19">
        <v>11.083629999999999</v>
      </c>
      <c r="K72" s="19">
        <v>11.083629999999999</v>
      </c>
      <c r="L72" s="19">
        <v>11.083629999999999</v>
      </c>
      <c r="M72" s="19">
        <v>11.083629999999999</v>
      </c>
      <c r="N72" s="19">
        <v>11.083629999999999</v>
      </c>
      <c r="O72" s="4" t="s">
        <v>53</v>
      </c>
    </row>
    <row r="73" spans="2:15" x14ac:dyDescent="0.35">
      <c r="B73" s="4" t="s">
        <v>3</v>
      </c>
      <c r="C73" s="4" t="s">
        <v>1</v>
      </c>
      <c r="D73" s="21">
        <v>24</v>
      </c>
      <c r="E73" s="19">
        <v>59.364995963850674</v>
      </c>
      <c r="F73" s="19">
        <v>45.878195985315635</v>
      </c>
      <c r="G73" s="19">
        <v>30.957906959927385</v>
      </c>
      <c r="H73" s="19">
        <v>12.376034496757413</v>
      </c>
      <c r="I73" s="19">
        <v>11.083629999999999</v>
      </c>
      <c r="J73" s="19">
        <v>11.083629999999999</v>
      </c>
      <c r="K73" s="19">
        <v>11.083629999999999</v>
      </c>
      <c r="L73" s="19">
        <v>11.083629999999999</v>
      </c>
      <c r="M73" s="19">
        <v>11.083629999999999</v>
      </c>
      <c r="N73" s="19">
        <v>11.083629999999999</v>
      </c>
      <c r="O73" s="4" t="s">
        <v>54</v>
      </c>
    </row>
    <row r="74" spans="2:15" x14ac:dyDescent="0.35">
      <c r="B74" s="4" t="s">
        <v>3</v>
      </c>
      <c r="C74" s="4" t="s">
        <v>1</v>
      </c>
      <c r="D74" s="21">
        <v>25</v>
      </c>
      <c r="E74" s="19">
        <v>66.349838800050435</v>
      </c>
      <c r="F74" s="19">
        <v>38.711311142080874</v>
      </c>
      <c r="G74" s="19">
        <v>13.569391926284487</v>
      </c>
      <c r="H74" s="19">
        <v>-20.875648102835285</v>
      </c>
      <c r="I74" s="19">
        <v>-52.40473234946937</v>
      </c>
      <c r="J74" s="19">
        <v>-63.472694867038925</v>
      </c>
      <c r="K74" s="19">
        <v>-70.246188657702092</v>
      </c>
      <c r="L74" s="19">
        <v>-75.84964121951387</v>
      </c>
      <c r="M74" s="19">
        <v>-77.325281046876853</v>
      </c>
      <c r="N74" s="19">
        <v>-77.043172977804957</v>
      </c>
      <c r="O74" s="4" t="s">
        <v>55</v>
      </c>
    </row>
    <row r="75" spans="2:15" x14ac:dyDescent="0.35">
      <c r="B75" s="4" t="s">
        <v>3</v>
      </c>
      <c r="C75" s="4" t="s">
        <v>1</v>
      </c>
      <c r="D75" s="21">
        <v>26</v>
      </c>
      <c r="E75" s="19">
        <v>66.349793125354353</v>
      </c>
      <c r="F75" s="19">
        <v>38.823957273885128</v>
      </c>
      <c r="G75" s="19">
        <v>13.56714267263413</v>
      </c>
      <c r="H75" s="19">
        <v>-20.876322438417279</v>
      </c>
      <c r="I75" s="19">
        <v>-52.402989243752771</v>
      </c>
      <c r="J75" s="19">
        <v>-63.193114523898082</v>
      </c>
      <c r="K75" s="19">
        <v>-69.883197822323297</v>
      </c>
      <c r="L75" s="19">
        <v>-75.405897084337752</v>
      </c>
      <c r="M75" s="19">
        <v>-77.14015282150082</v>
      </c>
      <c r="N75" s="19">
        <v>-76.824420838494575</v>
      </c>
      <c r="O75" s="4" t="s">
        <v>56</v>
      </c>
    </row>
    <row r="76" spans="2:15" x14ac:dyDescent="0.35">
      <c r="B76" s="4" t="s">
        <v>3</v>
      </c>
      <c r="C76" s="4" t="s">
        <v>1</v>
      </c>
      <c r="D76" s="21">
        <v>27</v>
      </c>
      <c r="E76" s="19">
        <v>66.348747440660546</v>
      </c>
      <c r="F76" s="19">
        <v>38.678652827743448</v>
      </c>
      <c r="G76" s="19">
        <v>13.278189465122225</v>
      </c>
      <c r="H76" s="19">
        <v>-21.403559108394898</v>
      </c>
      <c r="I76" s="19">
        <v>-53.213722470630586</v>
      </c>
      <c r="J76" s="19">
        <v>-64.28005571272891</v>
      </c>
      <c r="K76" s="19">
        <v>-70.641312421187465</v>
      </c>
      <c r="L76" s="19">
        <v>-76.135015348433029</v>
      </c>
      <c r="M76" s="19">
        <v>-78.0268555496191</v>
      </c>
      <c r="N76" s="19">
        <v>-77.747860961177935</v>
      </c>
      <c r="O76" s="4" t="s">
        <v>57</v>
      </c>
    </row>
    <row r="77" spans="2:15" x14ac:dyDescent="0.35">
      <c r="B77" s="4" t="s">
        <v>3</v>
      </c>
      <c r="C77" s="4" t="s">
        <v>1</v>
      </c>
      <c r="D77" s="21">
        <v>28</v>
      </c>
      <c r="E77" s="19">
        <v>66.348724423458862</v>
      </c>
      <c r="F77" s="19">
        <v>38.668841466100631</v>
      </c>
      <c r="G77" s="19">
        <v>13.278018113148704</v>
      </c>
      <c r="H77" s="19">
        <v>-21.407630520867169</v>
      </c>
      <c r="I77" s="19">
        <v>-53.218500869274912</v>
      </c>
      <c r="J77" s="19">
        <v>-64.28272543298921</v>
      </c>
      <c r="K77" s="19">
        <v>-70.990753608401334</v>
      </c>
      <c r="L77" s="19">
        <v>-76.491801849843299</v>
      </c>
      <c r="M77" s="19">
        <v>-78.325587416104128</v>
      </c>
      <c r="N77" s="19">
        <v>-78.131848593477244</v>
      </c>
      <c r="O77" s="4" t="s">
        <v>58</v>
      </c>
    </row>
    <row r="78" spans="2:15" x14ac:dyDescent="0.35">
      <c r="B78" s="4" t="s">
        <v>3</v>
      </c>
      <c r="C78" s="4" t="s">
        <v>1</v>
      </c>
      <c r="D78" s="21">
        <v>29</v>
      </c>
      <c r="E78" s="19">
        <v>57.830010072552369</v>
      </c>
      <c r="F78" s="19">
        <v>29.27123710091287</v>
      </c>
      <c r="G78" s="19">
        <v>5.5935303887787535</v>
      </c>
      <c r="H78" s="19">
        <v>-18.743222907607816</v>
      </c>
      <c r="I78" s="19">
        <v>-37.245782840998665</v>
      </c>
      <c r="J78" s="19">
        <v>-36.18064248535967</v>
      </c>
      <c r="K78" s="19">
        <v>-31.204376946248026</v>
      </c>
      <c r="L78" s="19">
        <v>-25.354105263960335</v>
      </c>
      <c r="M78" s="19">
        <v>-19.133158356049623</v>
      </c>
      <c r="N78" s="19">
        <v>-14.157208419590031</v>
      </c>
      <c r="O78" s="4" t="s">
        <v>59</v>
      </c>
    </row>
    <row r="79" spans="2:15" x14ac:dyDescent="0.35">
      <c r="B79" s="4" t="s">
        <v>3</v>
      </c>
      <c r="C79" s="4" t="s">
        <v>1</v>
      </c>
      <c r="D79" s="21">
        <v>30</v>
      </c>
      <c r="E79" s="19">
        <v>57.797837827427671</v>
      </c>
      <c r="F79" s="19">
        <v>27.931976386399594</v>
      </c>
      <c r="G79" s="19">
        <v>2.6481721917105459</v>
      </c>
      <c r="H79" s="19">
        <v>-24.32743702864208</v>
      </c>
      <c r="I79" s="19">
        <v>-45.405469832029567</v>
      </c>
      <c r="J79" s="19">
        <v>-44.899212882788561</v>
      </c>
      <c r="K79" s="19">
        <v>-39.813265015484369</v>
      </c>
      <c r="L79" s="19">
        <v>-33.623062711671643</v>
      </c>
      <c r="M79" s="19">
        <v>-26.771236844017213</v>
      </c>
      <c r="N79" s="19">
        <v>-20.947978792537615</v>
      </c>
      <c r="O79" s="4" t="s">
        <v>60</v>
      </c>
    </row>
    <row r="80" spans="2:15" x14ac:dyDescent="0.35">
      <c r="B80" s="4" t="s">
        <v>3</v>
      </c>
      <c r="C80" s="4" t="s">
        <v>1</v>
      </c>
      <c r="D80" s="21">
        <v>31</v>
      </c>
      <c r="E80" s="19">
        <v>57.835033248554574</v>
      </c>
      <c r="F80" s="19">
        <v>29.535526674563499</v>
      </c>
      <c r="G80" s="19">
        <v>5.9722907609557074</v>
      </c>
      <c r="H80" s="19">
        <v>-19.018332651479554</v>
      </c>
      <c r="I80" s="19">
        <v>-39.021171550140096</v>
      </c>
      <c r="J80" s="19">
        <v>-39.274208208622518</v>
      </c>
      <c r="K80" s="19">
        <v>-35.16791697453899</v>
      </c>
      <c r="L80" s="19">
        <v>-29.700899955298627</v>
      </c>
      <c r="M80" s="19">
        <v>-23.312559613964126</v>
      </c>
      <c r="N80" s="19">
        <v>-17.75316057060525</v>
      </c>
      <c r="O80" s="4" t="s">
        <v>61</v>
      </c>
    </row>
    <row r="81" spans="2:15" x14ac:dyDescent="0.35">
      <c r="B81" s="4" t="s">
        <v>3</v>
      </c>
      <c r="C81" s="4" t="s">
        <v>1</v>
      </c>
      <c r="D81" s="21">
        <v>32</v>
      </c>
      <c r="E81" s="19">
        <v>57.824988786298768</v>
      </c>
      <c r="F81" s="19">
        <v>29.007901191777613</v>
      </c>
      <c r="G81" s="19">
        <v>5.2213541175386338</v>
      </c>
      <c r="H81" s="19">
        <v>-18.45636404208927</v>
      </c>
      <c r="I81" s="19">
        <v>-35.540656044590747</v>
      </c>
      <c r="J81" s="19">
        <v>-33.367147491410741</v>
      </c>
      <c r="K81" s="19">
        <v>-27.80003743189889</v>
      </c>
      <c r="L81" s="19">
        <v>-21.859391632075805</v>
      </c>
      <c r="M81" s="19">
        <v>-16.037754078329847</v>
      </c>
      <c r="N81" s="19">
        <v>-11.764467884342288</v>
      </c>
      <c r="O81" s="4" t="s">
        <v>62</v>
      </c>
    </row>
    <row r="82" spans="2:15" x14ac:dyDescent="0.35">
      <c r="B82" s="4" t="s">
        <v>3</v>
      </c>
      <c r="C82" s="4" t="s">
        <v>1</v>
      </c>
      <c r="D82" s="21">
        <v>33</v>
      </c>
      <c r="E82" s="19">
        <v>71.976732614664698</v>
      </c>
      <c r="F82" s="19">
        <v>65.288295298205284</v>
      </c>
      <c r="G82" s="19">
        <v>57.874347902245198</v>
      </c>
      <c r="H82" s="19">
        <v>37.537579122943377</v>
      </c>
      <c r="I82" s="19">
        <v>16.035666627636441</v>
      </c>
      <c r="J82" s="19">
        <v>1.5319233525413873</v>
      </c>
      <c r="K82" s="19">
        <v>-5.225098270487142</v>
      </c>
      <c r="L82" s="19">
        <v>-6.8630145649501646</v>
      </c>
      <c r="M82" s="19">
        <v>-12.283670276959194</v>
      </c>
      <c r="N82" s="19">
        <v>-21.446067279602836</v>
      </c>
      <c r="O82" s="4" t="s">
        <v>63</v>
      </c>
    </row>
    <row r="83" spans="2:15" x14ac:dyDescent="0.35">
      <c r="B83" s="4" t="s">
        <v>3</v>
      </c>
      <c r="C83" s="4" t="s">
        <v>1</v>
      </c>
      <c r="D83" s="21">
        <v>34</v>
      </c>
      <c r="E83" s="19">
        <v>71.964807509167798</v>
      </c>
      <c r="F83" s="19">
        <v>65.248460998166649</v>
      </c>
      <c r="G83" s="19">
        <v>57.806315244440384</v>
      </c>
      <c r="H83" s="19">
        <v>37.414991575569573</v>
      </c>
      <c r="I83" s="19">
        <v>15.852488477012958</v>
      </c>
      <c r="J83" s="19">
        <v>1.3020862953634933</v>
      </c>
      <c r="K83" s="19">
        <v>-5.486445157078502</v>
      </c>
      <c r="L83" s="19">
        <v>-7.1441386237859845</v>
      </c>
      <c r="M83" s="19">
        <v>-12.577675870655744</v>
      </c>
      <c r="N83" s="19">
        <v>-21.746227338868572</v>
      </c>
      <c r="O83" s="4" t="s">
        <v>64</v>
      </c>
    </row>
    <row r="84" spans="2:15" x14ac:dyDescent="0.35">
      <c r="B84" s="4" t="s">
        <v>3</v>
      </c>
      <c r="C84" s="4" t="s">
        <v>1</v>
      </c>
      <c r="D84" s="21">
        <v>35</v>
      </c>
      <c r="E84" s="19">
        <v>66.870571873359154</v>
      </c>
      <c r="F84" s="19">
        <v>48.23181398929227</v>
      </c>
      <c r="G84" s="19">
        <v>28.743730441463239</v>
      </c>
      <c r="H84" s="19">
        <v>-14.952666932806315</v>
      </c>
      <c r="I84" s="19">
        <v>-62.398614865450817</v>
      </c>
      <c r="J84" s="19">
        <v>-96.881038995181385</v>
      </c>
      <c r="K84" s="19">
        <v>-117.13012187989568</v>
      </c>
      <c r="L84" s="19">
        <v>-127.23634233443474</v>
      </c>
      <c r="M84" s="19">
        <v>-138.17268825233833</v>
      </c>
      <c r="N84" s="19">
        <v>-149.97033996877477</v>
      </c>
      <c r="O84" s="4" t="s">
        <v>65</v>
      </c>
    </row>
    <row r="85" spans="2:15" x14ac:dyDescent="0.35">
      <c r="B85" s="4" t="s">
        <v>3</v>
      </c>
      <c r="C85" s="4" t="s">
        <v>1</v>
      </c>
      <c r="D85" s="21">
        <v>36</v>
      </c>
      <c r="E85" s="19">
        <v>71.76256599224314</v>
      </c>
      <c r="F85" s="19">
        <v>64.572898902087857</v>
      </c>
      <c r="G85" s="19">
        <v>56.652528561509946</v>
      </c>
      <c r="H85" s="19">
        <v>35.3359918096223</v>
      </c>
      <c r="I85" s="19">
        <v>12.745914110926329</v>
      </c>
      <c r="J85" s="19">
        <v>-2.595790759161813</v>
      </c>
      <c r="K85" s="19">
        <v>-9.9187070604650369</v>
      </c>
      <c r="L85" s="19">
        <v>-11.911807649251365</v>
      </c>
      <c r="M85" s="19">
        <v>-17.563806791592388</v>
      </c>
      <c r="N85" s="19">
        <v>-26.836733726579901</v>
      </c>
      <c r="O85" s="4" t="s">
        <v>66</v>
      </c>
    </row>
    <row r="86" spans="2:15" x14ac:dyDescent="0.35">
      <c r="B86" s="4" t="s">
        <v>3</v>
      </c>
      <c r="C86" s="4" t="s">
        <v>1</v>
      </c>
      <c r="D86" s="21">
        <v>37</v>
      </c>
      <c r="E86" s="19">
        <v>68.4761590049484</v>
      </c>
      <c r="F86" s="19">
        <v>53.595073840916363</v>
      </c>
      <c r="G86" s="19">
        <v>37.903595729668339</v>
      </c>
      <c r="H86" s="19">
        <v>1.5524271820954454</v>
      </c>
      <c r="I86" s="19">
        <v>-37.735648025799321</v>
      </c>
      <c r="J86" s="19">
        <v>-65.935952474720665</v>
      </c>
      <c r="K86" s="19">
        <v>-81.942575899602588</v>
      </c>
      <c r="L86" s="19">
        <v>-89.386012929441762</v>
      </c>
      <c r="M86" s="19">
        <v>-98.587998793855746</v>
      </c>
      <c r="N86" s="19">
        <v>-109.55701794831691</v>
      </c>
      <c r="O86" s="4" t="s">
        <v>67</v>
      </c>
    </row>
    <row r="87" spans="2:15" x14ac:dyDescent="0.35">
      <c r="B87" s="4" t="s">
        <v>3</v>
      </c>
      <c r="C87" s="4" t="s">
        <v>1</v>
      </c>
      <c r="D87" s="4" t="s">
        <v>69</v>
      </c>
      <c r="E87" s="19">
        <v>57.797837827427671</v>
      </c>
      <c r="F87" s="19">
        <v>27.931976386399594</v>
      </c>
      <c r="G87" s="19">
        <v>1.1470602166090684</v>
      </c>
      <c r="H87" s="19">
        <v>-62.374187604891226</v>
      </c>
      <c r="I87" s="19">
        <v>-131.94144331361585</v>
      </c>
      <c r="J87" s="19">
        <v>-183.26821716469641</v>
      </c>
      <c r="K87" s="19">
        <v>-215.22961579519398</v>
      </c>
      <c r="L87" s="19">
        <v>-233.12547434852686</v>
      </c>
      <c r="M87" s="19">
        <v>-249.49818365608627</v>
      </c>
      <c r="N87" s="19">
        <v>-264.37924123577716</v>
      </c>
      <c r="O87" s="4" t="s">
        <v>69</v>
      </c>
    </row>
    <row r="88" spans="2:15" x14ac:dyDescent="0.35">
      <c r="B88" s="4" t="s">
        <v>3</v>
      </c>
      <c r="C88" s="4" t="s">
        <v>1</v>
      </c>
      <c r="D88" s="4" t="s">
        <v>70</v>
      </c>
      <c r="E88" s="19">
        <v>71.976732614664698</v>
      </c>
      <c r="F88" s="19">
        <v>65.288295298205284</v>
      </c>
      <c r="G88" s="19">
        <v>57.874347902245198</v>
      </c>
      <c r="H88" s="19">
        <v>37.537579122943377</v>
      </c>
      <c r="I88" s="19">
        <v>16.035666627636441</v>
      </c>
      <c r="J88" s="19">
        <v>11.466144</v>
      </c>
      <c r="K88" s="19">
        <v>11.539236000000001</v>
      </c>
      <c r="L88" s="19">
        <v>11.57934</v>
      </c>
      <c r="M88" s="19">
        <v>11.576317999999999</v>
      </c>
      <c r="N88" s="19">
        <v>11.523325999999999</v>
      </c>
      <c r="O88" s="4" t="s">
        <v>70</v>
      </c>
    </row>
    <row r="89" spans="2:15" x14ac:dyDescent="0.35">
      <c r="B89" s="4" t="s">
        <v>3</v>
      </c>
      <c r="C89" s="4" t="s">
        <v>1</v>
      </c>
      <c r="D89" s="4" t="s">
        <v>71</v>
      </c>
      <c r="E89" s="19">
        <v>59.357858009315393</v>
      </c>
      <c r="F89" s="19">
        <v>33.866621591928045</v>
      </c>
      <c r="G89" s="19">
        <v>6.9637226096026019</v>
      </c>
      <c r="H89" s="19">
        <v>-22.815309051242448</v>
      </c>
      <c r="I89" s="19">
        <v>-68.93460606367465</v>
      </c>
      <c r="J89" s="19">
        <v>-105.08186959439506</v>
      </c>
      <c r="K89" s="19">
        <v>-126.45525669881521</v>
      </c>
      <c r="L89" s="19">
        <v>-137.26714768925407</v>
      </c>
      <c r="M89" s="19">
        <v>-148.66312046867262</v>
      </c>
      <c r="N89" s="19">
        <v>-160.68037006101937</v>
      </c>
      <c r="O89" s="4" t="s">
        <v>71</v>
      </c>
    </row>
    <row r="90" spans="2:15" x14ac:dyDescent="0.35">
      <c r="B90" s="4" t="s">
        <v>3</v>
      </c>
      <c r="C90" s="4" t="s">
        <v>1</v>
      </c>
      <c r="D90" s="4" t="s">
        <v>72</v>
      </c>
      <c r="E90" s="19">
        <v>69.588877255186958</v>
      </c>
      <c r="F90" s="19">
        <v>57.311967804663368</v>
      </c>
      <c r="G90" s="19">
        <v>44.806854410317946</v>
      </c>
      <c r="H90" s="19">
        <v>27.37098106841167</v>
      </c>
      <c r="I90" s="19">
        <v>11.083629999999999</v>
      </c>
      <c r="J90" s="19">
        <v>9.1732886705082848</v>
      </c>
      <c r="K90" s="19">
        <v>7.8218843459025829</v>
      </c>
      <c r="L90" s="19">
        <v>7.494301087009978</v>
      </c>
      <c r="M90" s="19">
        <v>6.4101699446081764</v>
      </c>
      <c r="N90" s="19">
        <v>6.514010423131559</v>
      </c>
      <c r="O90" s="4" t="s">
        <v>72</v>
      </c>
    </row>
    <row r="91" spans="2:15" x14ac:dyDescent="0.35">
      <c r="B91" s="4" t="s">
        <v>3</v>
      </c>
      <c r="C91" s="4" t="s">
        <v>1</v>
      </c>
      <c r="D91" s="25" t="s">
        <v>100</v>
      </c>
      <c r="E91" s="19">
        <v>68.314295716082015</v>
      </c>
      <c r="F91" s="19">
        <v>51.362342127532145</v>
      </c>
      <c r="G91" s="19">
        <v>34.009300711828232</v>
      </c>
      <c r="H91" s="19">
        <v>-7.0744387936322681</v>
      </c>
      <c r="I91" s="19">
        <v>-51.276502881797441</v>
      </c>
      <c r="J91" s="19">
        <v>-75.597381847615054</v>
      </c>
      <c r="K91" s="19">
        <v>-87.426889910047976</v>
      </c>
      <c r="L91" s="19">
        <v>-93.508246900793637</v>
      </c>
      <c r="M91" s="19">
        <v>-99.586860370820176</v>
      </c>
      <c r="N91" s="19">
        <v>-105.90704055497579</v>
      </c>
      <c r="O91" s="25" t="s">
        <v>100</v>
      </c>
    </row>
    <row r="92" spans="2:15" x14ac:dyDescent="0.35">
      <c r="B92" s="17" t="s">
        <v>3</v>
      </c>
      <c r="C92" s="17" t="s">
        <v>1</v>
      </c>
      <c r="D92" s="26" t="s">
        <v>101</v>
      </c>
      <c r="E92" s="20">
        <v>67.565879342719469</v>
      </c>
      <c r="F92" s="20">
        <v>48.45451934670978</v>
      </c>
      <c r="G92" s="20">
        <v>27.146631724321701</v>
      </c>
      <c r="H92" s="20">
        <v>0.26151886858429307</v>
      </c>
      <c r="I92" s="20">
        <v>-36.935978884934002</v>
      </c>
      <c r="J92" s="20">
        <v>-62.906889875372265</v>
      </c>
      <c r="K92" s="20">
        <v>-75.822126563102771</v>
      </c>
      <c r="L92" s="20">
        <v>-82.607624262526613</v>
      </c>
      <c r="M92" s="20">
        <v>-89.723938902419974</v>
      </c>
      <c r="N92" s="20">
        <v>-97.288688480422138</v>
      </c>
      <c r="O92" s="26" t="s">
        <v>101</v>
      </c>
    </row>
  </sheetData>
  <sheetProtection password="F702" sheet="1" objects="1" scenarios="1"/>
  <pageMargins left="0.75" right="0.75" top="1" bottom="1" header="0.5" footer="0.5"/>
  <pageSetup paperSize="9"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11</vt:i4>
      </vt:variant>
    </vt:vector>
  </HeadingPairs>
  <TitlesOfParts>
    <vt:vector size="11" baseType="lpstr">
      <vt:lpstr>Instructions</vt:lpstr>
      <vt:lpstr>Least_Cost</vt:lpstr>
      <vt:lpstr>Equity</vt:lpstr>
      <vt:lpstr>RawData_EU28</vt:lpstr>
      <vt:lpstr>RawData_Finland</vt:lpstr>
      <vt:lpstr>RawData_World</vt:lpstr>
      <vt:lpstr>ALL</vt:lpstr>
      <vt:lpstr>RawData_EU28.</vt:lpstr>
      <vt:lpstr>RawData_Finland.</vt:lpstr>
      <vt:lpstr>ALL.</vt:lpstr>
      <vt:lpstr>Admin</vt:lpstr>
    </vt:vector>
  </TitlesOfParts>
  <Company>Climate Analytics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Sferra</dc:creator>
  <cp:lastModifiedBy>Taru Kortesniemi</cp:lastModifiedBy>
  <dcterms:created xsi:type="dcterms:W3CDTF">2016-05-09T09:15:33Z</dcterms:created>
  <dcterms:modified xsi:type="dcterms:W3CDTF">2016-06-27T10:04:00Z</dcterms:modified>
</cp:coreProperties>
</file>